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作業係\作業係長\☆集合住宅（ホームページ変更）4.10.1\"/>
    </mc:Choice>
  </mc:AlternateContent>
  <bookViews>
    <workbookView xWindow="360" yWindow="75" windowWidth="19890" windowHeight="7560"/>
  </bookViews>
  <sheets>
    <sheet name="60ℓ容器+ディスポーザー" sheetId="5" r:id="rId1"/>
  </sheets>
  <definedNames>
    <definedName name="_xlnm.Print_Area" localSheetId="0">'60ℓ容器+ディスポーザー'!$A$1:$BH$35</definedName>
  </definedNames>
  <calcPr calcId="162913"/>
</workbook>
</file>

<file path=xl/calcChain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tabSelected="1" workbookViewId="0">
      <selection sqref="A1:AY2"/>
    </sheetView>
  </sheetViews>
  <sheetFormatPr defaultRowHeight="13.5" x14ac:dyDescent="0.15"/>
  <cols>
    <col min="1" max="13" width="1.6328125" customWidth="1"/>
    <col min="14" max="14" width="1.6328125" style="1" customWidth="1"/>
    <col min="15" max="68" width="1.6328125" customWidth="1"/>
    <col min="69" max="70" width="2.6328125" customWidth="1"/>
  </cols>
  <sheetData>
    <row r="1" spans="1:61" x14ac:dyDescent="0.15">
      <c r="A1" s="142" t="s">
        <v>
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2"/>
      <c r="BA1" s="2"/>
      <c r="BB1" s="2"/>
      <c r="BC1" s="2"/>
      <c r="BD1" s="2"/>
      <c r="BE1" s="2"/>
      <c r="BF1" s="2"/>
      <c r="BG1" s="2"/>
      <c r="BH1" s="2"/>
      <c r="BI1" s="61"/>
    </row>
    <row r="2" spans="1:6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2"/>
      <c r="BA2" s="2"/>
      <c r="BB2" s="2"/>
      <c r="BC2" s="2"/>
      <c r="BD2" s="2"/>
      <c r="BE2" s="2"/>
      <c r="BF2" s="2"/>
      <c r="BG2" s="2"/>
      <c r="BH2" s="2"/>
      <c r="BI2" s="61"/>
    </row>
    <row r="3" spans="1:6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1"/>
    </row>
    <row r="4" spans="1:61" ht="15" customHeight="1" x14ac:dyDescent="0.15">
      <c r="A4" s="4" t="s">
        <v>
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1"/>
    </row>
    <row r="5" spans="1:61" ht="15.95" customHeight="1" x14ac:dyDescent="0.15">
      <c r="A5" s="95" t="s">
        <v>
1</v>
      </c>
      <c r="B5" s="95"/>
      <c r="C5" s="95"/>
      <c r="D5" s="95"/>
      <c r="E5" s="95"/>
      <c r="F5" s="95" t="s">
        <v>
2</v>
      </c>
      <c r="G5" s="95"/>
      <c r="H5" s="95"/>
      <c r="I5" s="95"/>
      <c r="J5" s="95"/>
      <c r="K5" s="70" t="s">
        <v>
24</v>
      </c>
      <c r="L5" s="71"/>
      <c r="M5" s="71"/>
      <c r="N5" s="71"/>
      <c r="O5" s="71"/>
      <c r="P5" s="71" t="s">
        <v>
25</v>
      </c>
      <c r="Q5" s="71" t="s">
        <v>
26</v>
      </c>
      <c r="R5" s="71"/>
      <c r="S5" s="71"/>
      <c r="T5" s="71"/>
      <c r="U5" s="71"/>
      <c r="V5" s="71" t="s">
        <v>
25</v>
      </c>
      <c r="W5" s="71" t="s">
        <v>
28</v>
      </c>
      <c r="X5" s="71"/>
      <c r="Y5" s="71"/>
      <c r="Z5" s="71"/>
      <c r="AA5" s="71"/>
      <c r="AB5" s="71" t="s">
        <v>
25</v>
      </c>
      <c r="AC5" s="71" t="s">
        <v>
30</v>
      </c>
      <c r="AD5" s="71"/>
      <c r="AE5" s="71"/>
      <c r="AF5" s="71"/>
      <c r="AG5" s="71"/>
      <c r="AH5" s="71" t="s">
        <v>
25</v>
      </c>
      <c r="AI5" s="106" t="s">
        <v>
62</v>
      </c>
      <c r="AJ5" s="106"/>
      <c r="AK5" s="106"/>
      <c r="AL5" s="106"/>
      <c r="AM5" s="106"/>
      <c r="AN5" s="71" t="s">
        <v>
38</v>
      </c>
      <c r="AO5" s="71" t="s">
        <v>
31</v>
      </c>
      <c r="AP5" s="71"/>
      <c r="AQ5" s="71"/>
      <c r="AR5" s="71"/>
      <c r="AS5" s="71"/>
      <c r="AT5" s="71" t="s">
        <v>
33</v>
      </c>
      <c r="AU5" s="103" t="s">
        <v>
64</v>
      </c>
      <c r="AV5" s="71"/>
      <c r="AW5" s="71"/>
      <c r="AX5" s="71"/>
      <c r="AY5" s="104"/>
      <c r="AZ5" s="147" t="s">
        <v>
72</v>
      </c>
      <c r="BA5" s="148"/>
      <c r="BB5" s="148"/>
      <c r="BC5" s="149"/>
      <c r="BD5" s="95" t="s">
        <v>
15</v>
      </c>
      <c r="BE5" s="96"/>
      <c r="BF5" s="97" t="s">
        <v>
14</v>
      </c>
      <c r="BG5" s="98"/>
      <c r="BH5" s="99"/>
      <c r="BI5" s="61"/>
    </row>
    <row r="6" spans="1:61" ht="15.95" customHeight="1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72"/>
      <c r="L6" s="73"/>
      <c r="M6" s="73"/>
      <c r="N6" s="73"/>
      <c r="O6" s="73"/>
      <c r="P6" s="73"/>
      <c r="Q6" s="73" t="s">
        <v>
27</v>
      </c>
      <c r="R6" s="73"/>
      <c r="S6" s="73"/>
      <c r="T6" s="73"/>
      <c r="U6" s="73"/>
      <c r="V6" s="73"/>
      <c r="W6" s="73" t="s">
        <v>
29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107"/>
      <c r="AJ6" s="107"/>
      <c r="AK6" s="107"/>
      <c r="AL6" s="107"/>
      <c r="AM6" s="107"/>
      <c r="AN6" s="73"/>
      <c r="AO6" s="73" t="s">
        <v>
32</v>
      </c>
      <c r="AP6" s="73"/>
      <c r="AQ6" s="73"/>
      <c r="AR6" s="73"/>
      <c r="AS6" s="73"/>
      <c r="AT6" s="73"/>
      <c r="AU6" s="73"/>
      <c r="AV6" s="73"/>
      <c r="AW6" s="73"/>
      <c r="AX6" s="73"/>
      <c r="AY6" s="105"/>
      <c r="AZ6" s="150"/>
      <c r="BA6" s="151"/>
      <c r="BB6" s="151"/>
      <c r="BC6" s="152"/>
      <c r="BD6" s="96"/>
      <c r="BE6" s="96"/>
      <c r="BF6" s="100"/>
      <c r="BG6" s="101"/>
      <c r="BH6" s="102"/>
      <c r="BI6" s="61"/>
    </row>
    <row r="7" spans="1:61" ht="18" customHeight="1" x14ac:dyDescent="0.15">
      <c r="A7" s="70" t="s">
        <v>
3</v>
      </c>
      <c r="B7" s="71"/>
      <c r="C7" s="71"/>
      <c r="D7" s="71"/>
      <c r="E7" s="104"/>
      <c r="F7" s="118"/>
      <c r="G7" s="118"/>
      <c r="H7" s="118"/>
      <c r="I7" s="118"/>
      <c r="J7" s="118"/>
      <c r="K7" s="13"/>
      <c r="L7" s="14"/>
      <c r="M7" s="14"/>
      <c r="N7" s="15"/>
      <c r="O7" s="14"/>
      <c r="P7" s="14"/>
      <c r="Q7" s="14"/>
      <c r="R7" s="14"/>
      <c r="S7" s="8"/>
      <c r="T7" s="8"/>
      <c r="U7" s="8"/>
      <c r="V7" s="8"/>
      <c r="W7" s="20" t="s">
        <v>
36</v>
      </c>
      <c r="X7" s="119">
        <v>
0.76900000000000002</v>
      </c>
      <c r="Y7" s="119"/>
      <c r="Z7" s="119"/>
      <c r="AA7" s="20" t="s">
        <v>
35</v>
      </c>
      <c r="AB7" s="8" t="s">
        <v>
56</v>
      </c>
      <c r="AC7" s="20" t="s">
        <v>
36</v>
      </c>
      <c r="AD7" s="121">
        <v>
3</v>
      </c>
      <c r="AE7" s="121"/>
      <c r="AF7" s="63" t="s">
        <v>
66</v>
      </c>
      <c r="AG7" s="20" t="s">
        <v>
35</v>
      </c>
      <c r="AH7" s="8" t="s">
        <v>
56</v>
      </c>
      <c r="AI7" s="20" t="s">
        <v>
36</v>
      </c>
      <c r="AJ7" s="120">
        <v>
0.8</v>
      </c>
      <c r="AK7" s="120"/>
      <c r="AL7" s="120"/>
      <c r="AM7" s="20" t="s">
        <v>
35</v>
      </c>
      <c r="AN7" s="8" t="s">
        <v>
38</v>
      </c>
      <c r="AO7" s="20" t="s">
        <v>
36</v>
      </c>
      <c r="AP7" s="123">
        <v>
7</v>
      </c>
      <c r="AQ7" s="123"/>
      <c r="AR7" s="63" t="s">
        <v>
70</v>
      </c>
      <c r="AS7" s="20" t="s">
        <v>
35</v>
      </c>
      <c r="AT7" s="8" t="s">
        <v>
33</v>
      </c>
      <c r="AU7" s="124">
        <f>
IF(AP7&gt;0,ROUNDUP(L11*R11*X7*AJ7*AD7/AP7,0),)</f>
        <v>
14</v>
      </c>
      <c r="AV7" s="124"/>
      <c r="AW7" s="36" t="s">
        <v>
13</v>
      </c>
      <c r="AX7" s="53"/>
      <c r="AY7" s="37" t="s">
        <v>
16</v>
      </c>
      <c r="AZ7" s="52" t="s">
        <v>
80</v>
      </c>
      <c r="BA7" s="49"/>
      <c r="BB7" s="49"/>
      <c r="BC7" s="57"/>
      <c r="BD7" s="108">
        <v>
2</v>
      </c>
      <c r="BE7" s="109"/>
      <c r="BF7" s="112">
        <f>
IF(BD7&gt;0,ROUNDUP(AZ8/BD7,0),)</f>
        <v>
18</v>
      </c>
      <c r="BG7" s="113"/>
      <c r="BH7" s="116" t="s">
        <v>
13</v>
      </c>
      <c r="BI7" s="61"/>
    </row>
    <row r="8" spans="1:61" ht="18" customHeight="1" x14ac:dyDescent="0.15">
      <c r="A8" s="72" t="s">
        <v>
4</v>
      </c>
      <c r="B8" s="73"/>
      <c r="C8" s="73"/>
      <c r="D8" s="73"/>
      <c r="E8" s="105"/>
      <c r="F8" s="118"/>
      <c r="G8" s="118"/>
      <c r="H8" s="118"/>
      <c r="I8" s="118"/>
      <c r="J8" s="118"/>
      <c r="K8" s="5"/>
      <c r="L8" s="6"/>
      <c r="M8" s="6"/>
      <c r="N8" s="12"/>
      <c r="O8" s="6"/>
      <c r="P8" s="6"/>
      <c r="Q8" s="6"/>
      <c r="R8" s="6"/>
      <c r="S8" s="9"/>
      <c r="T8" s="9"/>
      <c r="U8" s="9"/>
      <c r="V8" s="9"/>
      <c r="W8" s="21" t="s">
        <v>
36</v>
      </c>
      <c r="X8" s="81">
        <v>
7.4999999999999997E-2</v>
      </c>
      <c r="Y8" s="81"/>
      <c r="Z8" s="81"/>
      <c r="AA8" s="21" t="s">
        <v>
35</v>
      </c>
      <c r="AB8" s="10" t="s">
        <v>
25</v>
      </c>
      <c r="AC8" s="21" t="s">
        <v>
36</v>
      </c>
      <c r="AD8" s="79">
        <v>
6</v>
      </c>
      <c r="AE8" s="79"/>
      <c r="AF8" s="64" t="s">
        <v>
66</v>
      </c>
      <c r="AG8" s="21" t="s">
        <v>
35</v>
      </c>
      <c r="AH8" s="10"/>
      <c r="AI8" s="21"/>
      <c r="AJ8" s="45"/>
      <c r="AK8" s="6"/>
      <c r="AL8" s="6"/>
      <c r="AM8" s="21"/>
      <c r="AN8" s="10" t="s">
        <v>
38</v>
      </c>
      <c r="AO8" s="21" t="s">
        <v>
36</v>
      </c>
      <c r="AP8" s="122">
        <v>
2</v>
      </c>
      <c r="AQ8" s="122"/>
      <c r="AR8" s="64" t="s">
        <v>
67</v>
      </c>
      <c r="AS8" s="21" t="s">
        <v>
35</v>
      </c>
      <c r="AT8" s="9" t="s">
        <v>
33</v>
      </c>
      <c r="AU8" s="125">
        <f>
IF(AP8&gt;0,ROUNDUP(L11*R11*X8*AD8/AP8,0),)</f>
        <v>
12</v>
      </c>
      <c r="AV8" s="125"/>
      <c r="AW8" s="12" t="s">
        <v>
13</v>
      </c>
      <c r="AX8" s="48"/>
      <c r="AY8" s="38" t="s">
        <v>
17</v>
      </c>
      <c r="AZ8" s="145">
        <f>
ROUNDDOWN((SUM(AU7:AV8,0))*1.4,0)</f>
        <v>
36</v>
      </c>
      <c r="BA8" s="146"/>
      <c r="BB8" s="146"/>
      <c r="BC8" s="55" t="s">
        <v>
63</v>
      </c>
      <c r="BD8" s="110"/>
      <c r="BE8" s="111"/>
      <c r="BF8" s="114"/>
      <c r="BG8" s="115"/>
      <c r="BH8" s="117"/>
      <c r="BI8" s="61"/>
    </row>
    <row r="9" spans="1:61" ht="18" customHeight="1" x14ac:dyDescent="0.15">
      <c r="A9" s="70" t="s">
        <v>
5</v>
      </c>
      <c r="B9" s="71"/>
      <c r="C9" s="71"/>
      <c r="D9" s="71"/>
      <c r="E9" s="104"/>
      <c r="F9" s="95" t="s">
        <v>
11</v>
      </c>
      <c r="G9" s="95"/>
      <c r="H9" s="95"/>
      <c r="I9" s="95"/>
      <c r="J9" s="95"/>
      <c r="K9" s="5"/>
      <c r="L9" s="6"/>
      <c r="M9" s="6"/>
      <c r="N9" s="12"/>
      <c r="O9" s="6"/>
      <c r="P9" s="6"/>
      <c r="Q9" s="6"/>
      <c r="R9" s="6"/>
      <c r="S9" s="9"/>
      <c r="T9" s="9"/>
      <c r="U9" s="9"/>
      <c r="V9" s="9"/>
      <c r="W9" s="78" t="s">
        <v>
36</v>
      </c>
      <c r="X9" s="81">
        <v>
4.3999999999999997E-2</v>
      </c>
      <c r="Y9" s="81"/>
      <c r="Z9" s="81"/>
      <c r="AA9" s="78" t="s">
        <v>
37</v>
      </c>
      <c r="AB9" s="78" t="s">
        <v>
25</v>
      </c>
      <c r="AC9" s="78" t="s">
        <v>
36</v>
      </c>
      <c r="AD9" s="79">
        <v>
13</v>
      </c>
      <c r="AE9" s="79"/>
      <c r="AF9" s="80" t="s">
        <v>
66</v>
      </c>
      <c r="AG9" s="78" t="s">
        <v>
37</v>
      </c>
      <c r="AH9" s="78"/>
      <c r="AI9" s="78"/>
      <c r="AJ9" s="78"/>
      <c r="AK9" s="78"/>
      <c r="AL9" s="78"/>
      <c r="AM9" s="78"/>
      <c r="AN9" s="78" t="s">
        <v>
38</v>
      </c>
      <c r="AO9" s="78" t="s">
        <v>
36</v>
      </c>
      <c r="AP9" s="79">
        <v>
11</v>
      </c>
      <c r="AQ9" s="79"/>
      <c r="AR9" s="80" t="s">
        <v>
70</v>
      </c>
      <c r="AS9" s="78" t="s">
        <v>
37</v>
      </c>
      <c r="AT9" s="78" t="s">
        <v>
33</v>
      </c>
      <c r="AU9" s="78">
        <f>
ROUNDUP(L11*R11*X9*AD9/AP9,0)</f>
        <v>
3</v>
      </c>
      <c r="AV9" s="78"/>
      <c r="AW9" s="78" t="s">
        <v>
13</v>
      </c>
      <c r="AX9" s="48"/>
      <c r="AY9" s="141" t="s">
        <v>
18</v>
      </c>
      <c r="AZ9" s="56" t="s">
        <v>
79</v>
      </c>
      <c r="BA9" s="14"/>
      <c r="BB9" s="14"/>
      <c r="BC9" s="54"/>
      <c r="BD9" s="108">
        <v>
4</v>
      </c>
      <c r="BE9" s="109"/>
      <c r="BF9" s="112">
        <f>
IF(BD9&gt;0,ROUNDUP(AZ10/BD9,0),)</f>
        <v>
1</v>
      </c>
      <c r="BG9" s="113"/>
      <c r="BH9" s="116" t="s">
        <v>
13</v>
      </c>
      <c r="BI9" s="61"/>
    </row>
    <row r="10" spans="1:61" ht="18" customHeight="1" x14ac:dyDescent="0.15">
      <c r="A10" s="72"/>
      <c r="B10" s="73"/>
      <c r="C10" s="73"/>
      <c r="D10" s="73"/>
      <c r="E10" s="105"/>
      <c r="F10" s="95"/>
      <c r="G10" s="95"/>
      <c r="H10" s="95"/>
      <c r="I10" s="95"/>
      <c r="J10" s="95"/>
      <c r="K10" s="5"/>
      <c r="L10" s="6"/>
      <c r="M10" s="6"/>
      <c r="N10" s="12"/>
      <c r="O10" s="6"/>
      <c r="P10" s="6"/>
      <c r="Q10" s="6"/>
      <c r="R10" s="6"/>
      <c r="S10" s="9"/>
      <c r="T10" s="9"/>
      <c r="U10" s="9"/>
      <c r="V10" s="9"/>
      <c r="W10" s="78"/>
      <c r="X10" s="81"/>
      <c r="Y10" s="81"/>
      <c r="Z10" s="81"/>
      <c r="AA10" s="78"/>
      <c r="AB10" s="78"/>
      <c r="AC10" s="78"/>
      <c r="AD10" s="79"/>
      <c r="AE10" s="79"/>
      <c r="AF10" s="80"/>
      <c r="AG10" s="78"/>
      <c r="AH10" s="78"/>
      <c r="AI10" s="78"/>
      <c r="AJ10" s="78"/>
      <c r="AK10" s="78"/>
      <c r="AL10" s="78"/>
      <c r="AM10" s="78"/>
      <c r="AN10" s="78"/>
      <c r="AO10" s="78"/>
      <c r="AP10" s="79"/>
      <c r="AQ10" s="79"/>
      <c r="AR10" s="80"/>
      <c r="AS10" s="78"/>
      <c r="AT10" s="78"/>
      <c r="AU10" s="78"/>
      <c r="AV10" s="78"/>
      <c r="AW10" s="78"/>
      <c r="AX10" s="48"/>
      <c r="AY10" s="141"/>
      <c r="AZ10" s="129">
        <f>
ROUNDDOWN(SUM(AU9)*1.4,0)</f>
        <v>
4</v>
      </c>
      <c r="BA10" s="130"/>
      <c r="BB10" s="130"/>
      <c r="BC10" s="55" t="s">
        <v>
63</v>
      </c>
      <c r="BD10" s="110"/>
      <c r="BE10" s="111"/>
      <c r="BF10" s="114"/>
      <c r="BG10" s="115"/>
      <c r="BH10" s="117"/>
      <c r="BI10" s="61"/>
    </row>
    <row r="11" spans="1:61" ht="18" customHeight="1" x14ac:dyDescent="0.15">
      <c r="A11" s="70" t="s">
        <v>
6</v>
      </c>
      <c r="B11" s="71"/>
      <c r="C11" s="71"/>
      <c r="D11" s="71"/>
      <c r="E11" s="104"/>
      <c r="F11" s="140" t="s">
        <v>
55</v>
      </c>
      <c r="G11" s="95"/>
      <c r="H11" s="95"/>
      <c r="I11" s="95"/>
      <c r="J11" s="95"/>
      <c r="K11" s="39" t="s">
        <v>
36</v>
      </c>
      <c r="L11" s="77">
        <v>
80</v>
      </c>
      <c r="M11" s="77"/>
      <c r="N11" s="62" t="s">
        <v>
65</v>
      </c>
      <c r="O11" s="21" t="s">
        <v>
35</v>
      </c>
      <c r="P11" s="10" t="s">
        <v>
25</v>
      </c>
      <c r="Q11" s="40" t="s">
        <v>
36</v>
      </c>
      <c r="R11" s="82">
        <v>
0.65</v>
      </c>
      <c r="S11" s="82"/>
      <c r="T11" s="62" t="s">
        <v>
68</v>
      </c>
      <c r="U11" s="9" t="s">
        <v>
35</v>
      </c>
      <c r="V11" s="10" t="s">
        <v>
25</v>
      </c>
      <c r="W11" s="21" t="s">
        <v>
36</v>
      </c>
      <c r="X11" s="81">
        <v>
2.9000000000000001E-2</v>
      </c>
      <c r="Y11" s="81"/>
      <c r="Z11" s="81"/>
      <c r="AA11" s="21" t="s">
        <v>
35</v>
      </c>
      <c r="AB11" s="10" t="s">
        <v>
25</v>
      </c>
      <c r="AC11" s="21" t="s">
        <v>
36</v>
      </c>
      <c r="AD11" s="79">
        <v>
6</v>
      </c>
      <c r="AE11" s="79"/>
      <c r="AF11" s="64" t="s">
        <v>
66</v>
      </c>
      <c r="AG11" s="21" t="s">
        <v>
35</v>
      </c>
      <c r="AH11" s="10"/>
      <c r="AI11" s="21"/>
      <c r="AJ11" s="78"/>
      <c r="AK11" s="78"/>
      <c r="AL11" s="78"/>
      <c r="AM11" s="21"/>
      <c r="AN11" s="10" t="s">
        <v>
38</v>
      </c>
      <c r="AO11" s="21" t="s">
        <v>
36</v>
      </c>
      <c r="AP11" s="79">
        <v>
16</v>
      </c>
      <c r="AQ11" s="79"/>
      <c r="AR11" s="64" t="s">
        <v>
67</v>
      </c>
      <c r="AS11" s="21" t="s">
        <v>
35</v>
      </c>
      <c r="AT11" s="9" t="s">
        <v>
33</v>
      </c>
      <c r="AU11" s="78">
        <f>
ROUNDUP(L11*R11*X11*AD11/AP11,0)</f>
        <v>
1</v>
      </c>
      <c r="AV11" s="78"/>
      <c r="AW11" s="12" t="s">
        <v>
13</v>
      </c>
      <c r="AX11" s="48"/>
      <c r="AY11" s="38" t="s">
        <v>
19</v>
      </c>
      <c r="AZ11" s="56" t="s">
        <v>
71</v>
      </c>
      <c r="BA11" s="14"/>
      <c r="BB11" s="14"/>
      <c r="BC11" s="54"/>
      <c r="BD11" s="127">
        <v>
4</v>
      </c>
      <c r="BE11" s="127"/>
      <c r="BF11" s="112">
        <f>
IF(BD11&gt;0,ROUNDUP(AZ13/BD11,0),)</f>
        <v>
2</v>
      </c>
      <c r="BG11" s="113"/>
      <c r="BH11" s="116" t="s">
        <v>
13</v>
      </c>
      <c r="BI11" s="61"/>
    </row>
    <row r="12" spans="1:61" ht="18" customHeight="1" x14ac:dyDescent="0.15">
      <c r="A12" s="138" t="s">
        <v>
7</v>
      </c>
      <c r="B12" s="78"/>
      <c r="C12" s="78"/>
      <c r="D12" s="78"/>
      <c r="E12" s="139"/>
      <c r="F12" s="95"/>
      <c r="G12" s="95"/>
      <c r="H12" s="95"/>
      <c r="I12" s="95"/>
      <c r="J12" s="95"/>
      <c r="K12" s="5"/>
      <c r="L12" s="6"/>
      <c r="M12" s="6"/>
      <c r="N12" s="12"/>
      <c r="O12" s="6"/>
      <c r="P12" s="6"/>
      <c r="Q12" s="6"/>
      <c r="R12" s="6"/>
      <c r="S12" s="9"/>
      <c r="T12" s="9"/>
      <c r="U12" s="9"/>
      <c r="V12" s="9"/>
      <c r="W12" s="21" t="s">
        <v>
36</v>
      </c>
      <c r="X12" s="81">
        <v>
0.01</v>
      </c>
      <c r="Y12" s="81"/>
      <c r="Z12" s="81"/>
      <c r="AA12" s="21" t="s">
        <v>
35</v>
      </c>
      <c r="AB12" s="10" t="s">
        <v>
25</v>
      </c>
      <c r="AC12" s="21" t="s">
        <v>
36</v>
      </c>
      <c r="AD12" s="79">
        <v>
6</v>
      </c>
      <c r="AE12" s="79"/>
      <c r="AF12" s="64" t="s">
        <v>
66</v>
      </c>
      <c r="AG12" s="21" t="s">
        <v>
35</v>
      </c>
      <c r="AH12" s="10"/>
      <c r="AI12" s="21"/>
      <c r="AJ12" s="78"/>
      <c r="AK12" s="78"/>
      <c r="AL12" s="78"/>
      <c r="AM12" s="21"/>
      <c r="AN12" s="10" t="s">
        <v>
38</v>
      </c>
      <c r="AO12" s="21" t="s">
        <v>
36</v>
      </c>
      <c r="AP12" s="79">
        <v>
3</v>
      </c>
      <c r="AQ12" s="79"/>
      <c r="AR12" s="64" t="s">
        <v>
67</v>
      </c>
      <c r="AS12" s="21" t="s">
        <v>
35</v>
      </c>
      <c r="AT12" s="9" t="s">
        <v>
33</v>
      </c>
      <c r="AU12" s="78">
        <f>
ROUNDUP(L11*R11*X12*AD12/AP12,0)</f>
        <v>
2</v>
      </c>
      <c r="AV12" s="78"/>
      <c r="AW12" s="12" t="s">
        <v>
13</v>
      </c>
      <c r="AX12" s="48"/>
      <c r="AY12" s="38" t="s">
        <v>
20</v>
      </c>
      <c r="AZ12" s="143" t="s">
        <v>
81</v>
      </c>
      <c r="BA12" s="144"/>
      <c r="BB12" s="144"/>
      <c r="BC12" s="58"/>
      <c r="BD12" s="127"/>
      <c r="BE12" s="127"/>
      <c r="BF12" s="135"/>
      <c r="BG12" s="136"/>
      <c r="BH12" s="137"/>
      <c r="BI12" s="61"/>
    </row>
    <row r="13" spans="1:61" ht="18" customHeight="1" x14ac:dyDescent="0.15">
      <c r="A13" s="72" t="s">
        <v>
8</v>
      </c>
      <c r="B13" s="73"/>
      <c r="C13" s="73"/>
      <c r="D13" s="73"/>
      <c r="E13" s="105"/>
      <c r="F13" s="95"/>
      <c r="G13" s="95"/>
      <c r="H13" s="95"/>
      <c r="I13" s="95"/>
      <c r="J13" s="95"/>
      <c r="K13" s="5"/>
      <c r="L13" s="6"/>
      <c r="M13" s="6"/>
      <c r="N13" s="12"/>
      <c r="O13" s="6"/>
      <c r="P13" s="6"/>
      <c r="Q13" s="6"/>
      <c r="R13" s="6"/>
      <c r="S13" s="9"/>
      <c r="T13" s="9"/>
      <c r="U13" s="9"/>
      <c r="V13" s="9"/>
      <c r="W13" s="21" t="s">
        <v>
36</v>
      </c>
      <c r="X13" s="81">
        <v>
5.8000000000000003E-2</v>
      </c>
      <c r="Y13" s="81"/>
      <c r="Z13" s="81"/>
      <c r="AA13" s="21" t="s">
        <v>
35</v>
      </c>
      <c r="AB13" s="10" t="s">
        <v>
25</v>
      </c>
      <c r="AC13" s="21" t="s">
        <v>
36</v>
      </c>
      <c r="AD13" s="79">
        <v>
6</v>
      </c>
      <c r="AE13" s="79"/>
      <c r="AF13" s="64" t="s">
        <v>
66</v>
      </c>
      <c r="AG13" s="21" t="s">
        <v>
35</v>
      </c>
      <c r="AH13" s="10"/>
      <c r="AI13" s="21"/>
      <c r="AJ13" s="78"/>
      <c r="AK13" s="78"/>
      <c r="AL13" s="78"/>
      <c r="AM13" s="21"/>
      <c r="AN13" s="10" t="s">
        <v>
38</v>
      </c>
      <c r="AO13" s="21" t="s">
        <v>
36</v>
      </c>
      <c r="AP13" s="79">
        <v>
17</v>
      </c>
      <c r="AQ13" s="79"/>
      <c r="AR13" s="64" t="s">
        <v>
69</v>
      </c>
      <c r="AS13" s="21" t="s">
        <v>
35</v>
      </c>
      <c r="AT13" s="9" t="s">
        <v>
33</v>
      </c>
      <c r="AU13" s="78">
        <f>
ROUNDUP(L11*R11*X13*AD13/AP13,0)</f>
        <v>
2</v>
      </c>
      <c r="AV13" s="78"/>
      <c r="AW13" s="12" t="s">
        <v>
13</v>
      </c>
      <c r="AX13" s="48"/>
      <c r="AY13" s="38" t="s">
        <v>
21</v>
      </c>
      <c r="AZ13" s="129">
        <f>
ROUNDDOWN(SUM(AU11:AV13)*1.4,0)</f>
        <v>
7</v>
      </c>
      <c r="BA13" s="130"/>
      <c r="BB13" s="130"/>
      <c r="BC13" s="55" t="s">
        <v>
63</v>
      </c>
      <c r="BD13" s="127"/>
      <c r="BE13" s="127"/>
      <c r="BF13" s="114"/>
      <c r="BG13" s="115"/>
      <c r="BH13" s="117"/>
      <c r="BI13" s="61"/>
    </row>
    <row r="14" spans="1:61" ht="18" customHeight="1" x14ac:dyDescent="0.15">
      <c r="A14" s="70" t="s">
        <v>
9</v>
      </c>
      <c r="B14" s="71"/>
      <c r="C14" s="71"/>
      <c r="D14" s="71"/>
      <c r="E14" s="104"/>
      <c r="F14" s="95" t="s">
        <v>
12</v>
      </c>
      <c r="G14" s="95"/>
      <c r="H14" s="95"/>
      <c r="I14" s="95"/>
      <c r="J14" s="95"/>
      <c r="K14" s="5"/>
      <c r="L14" s="6"/>
      <c r="M14" s="6"/>
      <c r="N14" s="12"/>
      <c r="O14" s="6"/>
      <c r="P14" s="6"/>
      <c r="Q14" s="6"/>
      <c r="R14" s="6"/>
      <c r="S14" s="9"/>
      <c r="T14" s="9"/>
      <c r="U14" s="9"/>
      <c r="V14" s="9"/>
      <c r="W14" s="21" t="s">
        <v>
36</v>
      </c>
      <c r="X14" s="81">
        <v>
1.2999999999999999E-2</v>
      </c>
      <c r="Y14" s="81"/>
      <c r="Z14" s="81"/>
      <c r="AA14" s="21" t="s">
        <v>
35</v>
      </c>
      <c r="AB14" s="10" t="s">
        <v>
25</v>
      </c>
      <c r="AC14" s="21" t="s">
        <v>
36</v>
      </c>
      <c r="AD14" s="79">
        <v>
6</v>
      </c>
      <c r="AE14" s="79"/>
      <c r="AF14" s="64" t="s">
        <v>
66</v>
      </c>
      <c r="AG14" s="21" t="s">
        <v>
35</v>
      </c>
      <c r="AH14" s="10"/>
      <c r="AI14" s="21"/>
      <c r="AJ14" s="78"/>
      <c r="AK14" s="78"/>
      <c r="AL14" s="78"/>
      <c r="AM14" s="21"/>
      <c r="AN14" s="10" t="s">
        <v>
38</v>
      </c>
      <c r="AO14" s="21" t="s">
        <v>
36</v>
      </c>
      <c r="AP14" s="79">
        <v>
4</v>
      </c>
      <c r="AQ14" s="79"/>
      <c r="AR14" s="64" t="s">
        <v>
70</v>
      </c>
      <c r="AS14" s="21" t="s">
        <v>
35</v>
      </c>
      <c r="AT14" s="9" t="s">
        <v>
33</v>
      </c>
      <c r="AU14" s="78">
        <f>
ROUNDUP(L11*R11*X14*AD14/AP14,0)</f>
        <v>
2</v>
      </c>
      <c r="AV14" s="78"/>
      <c r="AW14" s="12" t="s">
        <v>
13</v>
      </c>
      <c r="AX14" s="48"/>
      <c r="AY14" s="38" t="s">
        <v>
22</v>
      </c>
      <c r="AZ14" s="59" t="s">
        <v>
82</v>
      </c>
      <c r="BA14" s="14"/>
      <c r="BB14" s="14"/>
      <c r="BC14" s="54"/>
      <c r="BD14" s="127">
        <v>
2</v>
      </c>
      <c r="BE14" s="127"/>
      <c r="BF14" s="112">
        <f>
IF(BD14&gt;0,ROUNDUP(AZ15/BD14,0),)</f>
        <v>
2</v>
      </c>
      <c r="BG14" s="113"/>
      <c r="BH14" s="116" t="s">
        <v>
13</v>
      </c>
      <c r="BI14" s="61"/>
    </row>
    <row r="15" spans="1:61" ht="18" customHeight="1" x14ac:dyDescent="0.15">
      <c r="A15" s="72" t="s">
        <v>
10</v>
      </c>
      <c r="B15" s="73"/>
      <c r="C15" s="73"/>
      <c r="D15" s="73"/>
      <c r="E15" s="105"/>
      <c r="F15" s="95"/>
      <c r="G15" s="95"/>
      <c r="H15" s="95"/>
      <c r="I15" s="95"/>
      <c r="J15" s="95"/>
      <c r="K15" s="16"/>
      <c r="L15" s="17"/>
      <c r="M15" s="17"/>
      <c r="N15" s="18"/>
      <c r="O15" s="17"/>
      <c r="P15" s="17"/>
      <c r="Q15" s="17"/>
      <c r="R15" s="17"/>
      <c r="S15" s="19"/>
      <c r="T15" s="19"/>
      <c r="U15" s="19"/>
      <c r="V15" s="19"/>
      <c r="W15" s="22" t="s">
        <v>
36</v>
      </c>
      <c r="X15" s="128">
        <v>
2E-3</v>
      </c>
      <c r="Y15" s="128"/>
      <c r="Z15" s="128"/>
      <c r="AA15" s="22" t="s">
        <v>
35</v>
      </c>
      <c r="AB15" s="19" t="s">
        <v>
25</v>
      </c>
      <c r="AC15" s="22" t="s">
        <v>
36</v>
      </c>
      <c r="AD15" s="131">
        <v>
6</v>
      </c>
      <c r="AE15" s="131"/>
      <c r="AF15" s="65" t="s">
        <v>
66</v>
      </c>
      <c r="AG15" s="22" t="s">
        <v>
35</v>
      </c>
      <c r="AH15" s="19"/>
      <c r="AI15" s="22"/>
      <c r="AJ15" s="73"/>
      <c r="AK15" s="73"/>
      <c r="AL15" s="73"/>
      <c r="AM15" s="22"/>
      <c r="AN15" s="19" t="s">
        <v>
38</v>
      </c>
      <c r="AO15" s="22" t="s">
        <v>
36</v>
      </c>
      <c r="AP15" s="131">
        <v>
1</v>
      </c>
      <c r="AQ15" s="131"/>
      <c r="AR15" s="65" t="s">
        <v>
70</v>
      </c>
      <c r="AS15" s="22" t="s">
        <v>
35</v>
      </c>
      <c r="AT15" s="19" t="s">
        <v>
33</v>
      </c>
      <c r="AU15" s="73">
        <f>
ROUNDUP(L11*R11*X15*AD15/AP15,0)</f>
        <v>
1</v>
      </c>
      <c r="AV15" s="73"/>
      <c r="AW15" s="18" t="s">
        <v>
13</v>
      </c>
      <c r="AX15" s="47"/>
      <c r="AY15" s="23" t="s">
        <v>
23</v>
      </c>
      <c r="AZ15" s="129">
        <f>
ROUNDDOWN(SUM(AU14:AV15)*1.4,0)</f>
        <v>
4</v>
      </c>
      <c r="BA15" s="130"/>
      <c r="BB15" s="130"/>
      <c r="BC15" s="55" t="s">
        <v>
63</v>
      </c>
      <c r="BD15" s="127"/>
      <c r="BE15" s="127"/>
      <c r="BF15" s="114"/>
      <c r="BG15" s="115"/>
      <c r="BH15" s="117"/>
      <c r="BI15" s="61"/>
    </row>
    <row r="16" spans="1:61" ht="15.95" customHeight="1" x14ac:dyDescent="0.15">
      <c r="A16" s="12"/>
      <c r="B16" s="12"/>
      <c r="C16" s="12"/>
      <c r="D16" s="12"/>
      <c r="E16" s="12"/>
      <c r="F16" s="24"/>
      <c r="G16" s="24"/>
      <c r="H16" s="24"/>
      <c r="I16" s="24"/>
      <c r="J16" s="24"/>
      <c r="K16" s="6"/>
      <c r="L16" s="6"/>
      <c r="M16" s="6"/>
      <c r="N16" s="12"/>
      <c r="O16" s="6"/>
      <c r="P16" s="6"/>
      <c r="Q16" s="6"/>
      <c r="R16" s="6"/>
      <c r="S16" s="9"/>
      <c r="T16" s="9"/>
      <c r="U16" s="9"/>
      <c r="V16" s="9"/>
      <c r="W16" s="21"/>
      <c r="X16" s="25"/>
      <c r="Y16" s="25"/>
      <c r="Z16" s="25"/>
      <c r="AA16" s="21"/>
      <c r="AB16" s="9"/>
      <c r="AC16" s="21"/>
      <c r="AD16" s="11"/>
      <c r="AE16" s="11"/>
      <c r="AF16" s="11"/>
      <c r="AG16" s="21"/>
      <c r="AH16" s="21"/>
      <c r="AI16" s="21"/>
      <c r="AJ16" s="21"/>
      <c r="AK16" s="21"/>
      <c r="AL16" s="21"/>
      <c r="AM16" s="21"/>
      <c r="AN16" s="9"/>
      <c r="AO16" s="21"/>
      <c r="AP16" s="25"/>
      <c r="AQ16" s="25"/>
      <c r="AR16" s="25"/>
      <c r="AS16" s="21"/>
      <c r="AT16" s="9"/>
      <c r="AU16" s="9"/>
      <c r="AV16" s="9"/>
      <c r="AW16" s="12"/>
      <c r="AX16" s="48"/>
      <c r="AY16" s="6"/>
      <c r="AZ16" s="26"/>
      <c r="BA16" s="26"/>
      <c r="BB16" s="26"/>
      <c r="BC16" s="27"/>
      <c r="BD16" s="26"/>
      <c r="BE16" s="26"/>
      <c r="BF16" s="26"/>
      <c r="BG16" s="26"/>
      <c r="BH16" s="26"/>
      <c r="BI16" s="61"/>
    </row>
    <row r="17" spans="1:61" ht="15" customHeight="1" x14ac:dyDescent="0.15">
      <c r="A17" s="4" t="s">
        <v>
40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61"/>
    </row>
    <row r="18" spans="1:61" ht="15.95" customHeight="1" x14ac:dyDescent="0.15">
      <c r="A18" s="83" t="s">
        <v>
2</v>
      </c>
      <c r="B18" s="84"/>
      <c r="C18" s="84"/>
      <c r="D18" s="84"/>
      <c r="E18" s="84"/>
      <c r="F18" s="84"/>
      <c r="G18" s="84"/>
      <c r="H18" s="84"/>
      <c r="I18" s="84"/>
      <c r="J18" s="85"/>
      <c r="K18" s="83" t="s">
        <v>
44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/>
      <c r="W18" s="43" t="s">
        <v>
85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42"/>
      <c r="AN18" s="31"/>
      <c r="AO18" s="31"/>
      <c r="AP18" s="31" t="s">
        <v>
59</v>
      </c>
      <c r="AQ18" s="31"/>
      <c r="AR18" s="31"/>
      <c r="AS18" s="31"/>
      <c r="AT18" s="31"/>
      <c r="AU18" s="31"/>
      <c r="AV18" s="31"/>
      <c r="AW18" s="31" t="s">
        <v>
58</v>
      </c>
      <c r="AX18" s="31"/>
      <c r="AY18" s="31" t="s">
        <v>
57</v>
      </c>
      <c r="AZ18" s="31"/>
      <c r="BA18" s="31"/>
      <c r="BB18" s="31"/>
      <c r="BC18" s="31"/>
      <c r="BD18" s="67"/>
      <c r="BE18" s="67"/>
      <c r="BF18" s="50"/>
      <c r="BG18" s="51"/>
      <c r="BH18" s="51"/>
      <c r="BI18" s="61"/>
    </row>
    <row r="19" spans="1:61" ht="18" customHeight="1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7" t="s">
        <v>
46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28"/>
      <c r="X19" s="133">
        <v>
0.6</v>
      </c>
      <c r="Y19" s="133"/>
      <c r="Z19" s="133"/>
      <c r="AA19" s="133"/>
      <c r="AB19" s="133"/>
      <c r="AC19" s="133"/>
      <c r="AD19" s="29"/>
      <c r="AE19" s="30" t="s">
        <v>
34</v>
      </c>
      <c r="AF19" s="31"/>
      <c r="AG19" s="133">
        <v>
0.6</v>
      </c>
      <c r="AH19" s="133"/>
      <c r="AI19" s="133"/>
      <c r="AJ19" s="133"/>
      <c r="AK19" s="133"/>
      <c r="AL19" s="73"/>
      <c r="AM19" s="42"/>
      <c r="AN19" s="41" t="s">
        <v>
34</v>
      </c>
      <c r="AO19" s="31"/>
      <c r="AP19" s="133">
        <f>
BF7</f>
        <v>
18</v>
      </c>
      <c r="AQ19" s="133"/>
      <c r="AR19" s="133"/>
      <c r="AS19" s="133"/>
      <c r="AT19" s="31"/>
      <c r="AU19" s="30" t="s">
        <v>
13</v>
      </c>
      <c r="AV19" s="42"/>
      <c r="AW19" s="30" t="s">
        <v>
39</v>
      </c>
      <c r="AX19" s="46"/>
      <c r="AY19" s="42"/>
      <c r="AZ19" s="88">
        <f>
ROUND(X19*AG19*AP19,2)</f>
        <v>
6.48</v>
      </c>
      <c r="BA19" s="88"/>
      <c r="BB19" s="88"/>
      <c r="BC19" s="88"/>
      <c r="BD19" s="29"/>
      <c r="BE19" s="35" t="s">
        <v>
41</v>
      </c>
      <c r="BF19" s="60"/>
      <c r="BG19" s="60"/>
      <c r="BH19" s="60"/>
      <c r="BI19" s="61"/>
    </row>
    <row r="20" spans="1:61" ht="18" customHeight="1" x14ac:dyDescent="0.15">
      <c r="A20" s="87" t="s">
        <v>
52</v>
      </c>
      <c r="B20" s="87"/>
      <c r="C20" s="87"/>
      <c r="D20" s="87"/>
      <c r="E20" s="87"/>
      <c r="F20" s="87"/>
      <c r="G20" s="87"/>
      <c r="H20" s="87"/>
      <c r="I20" s="87"/>
      <c r="J20" s="87"/>
      <c r="K20" s="87" t="s">
        <v>
47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28"/>
      <c r="X20" s="133">
        <v>
0.53</v>
      </c>
      <c r="Y20" s="133"/>
      <c r="Z20" s="133"/>
      <c r="AA20" s="133"/>
      <c r="AB20" s="133"/>
      <c r="AC20" s="133"/>
      <c r="AD20" s="29"/>
      <c r="AE20" s="30" t="s">
        <v>
34</v>
      </c>
      <c r="AF20" s="31"/>
      <c r="AG20" s="133">
        <v>
0.36599999999999999</v>
      </c>
      <c r="AH20" s="133"/>
      <c r="AI20" s="133"/>
      <c r="AJ20" s="133"/>
      <c r="AK20" s="133"/>
      <c r="AL20" s="133"/>
      <c r="AM20" s="42"/>
      <c r="AN20" s="30" t="s">
        <v>
34</v>
      </c>
      <c r="AO20" s="31"/>
      <c r="AP20" s="133">
        <f>
BF9</f>
        <v>
1</v>
      </c>
      <c r="AQ20" s="133"/>
      <c r="AR20" s="133"/>
      <c r="AS20" s="133"/>
      <c r="AT20" s="31"/>
      <c r="AU20" s="30" t="s">
        <v>
13</v>
      </c>
      <c r="AV20" s="42"/>
      <c r="AW20" s="30" t="s">
        <v>
43</v>
      </c>
      <c r="AX20" s="46"/>
      <c r="AY20" s="42"/>
      <c r="AZ20" s="88">
        <f>
ROUND(X20*AG20*AP20,2)</f>
        <v>
0.19</v>
      </c>
      <c r="BA20" s="88"/>
      <c r="BB20" s="88"/>
      <c r="BC20" s="88"/>
      <c r="BD20" s="29"/>
      <c r="BE20" s="35" t="s">
        <v>
42</v>
      </c>
      <c r="BF20" s="60"/>
      <c r="BG20" s="60"/>
      <c r="BH20" s="60"/>
      <c r="BI20" s="61"/>
    </row>
    <row r="21" spans="1:61" ht="18" customHeight="1" x14ac:dyDescent="0.15">
      <c r="A21" s="87" t="s">
        <v>
53</v>
      </c>
      <c r="B21" s="87"/>
      <c r="C21" s="87"/>
      <c r="D21" s="87"/>
      <c r="E21" s="87"/>
      <c r="F21" s="87"/>
      <c r="G21" s="87"/>
      <c r="H21" s="87"/>
      <c r="I21" s="87"/>
      <c r="J21" s="87"/>
      <c r="K21" s="87" t="s">
        <v>
48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28"/>
      <c r="X21" s="133">
        <v>
0.53</v>
      </c>
      <c r="Y21" s="133"/>
      <c r="Z21" s="133"/>
      <c r="AA21" s="133"/>
      <c r="AB21" s="133"/>
      <c r="AC21" s="133"/>
      <c r="AD21" s="29"/>
      <c r="AE21" s="30" t="s">
        <v>
34</v>
      </c>
      <c r="AF21" s="31"/>
      <c r="AG21" s="133">
        <v>
0.36599999999999999</v>
      </c>
      <c r="AH21" s="133"/>
      <c r="AI21" s="133"/>
      <c r="AJ21" s="133"/>
      <c r="AK21" s="133"/>
      <c r="AL21" s="133"/>
      <c r="AM21" s="42"/>
      <c r="AN21" s="30" t="s">
        <v>
34</v>
      </c>
      <c r="AO21" s="31"/>
      <c r="AP21" s="133">
        <f>
BF11</f>
        <v>
2</v>
      </c>
      <c r="AQ21" s="133"/>
      <c r="AR21" s="133"/>
      <c r="AS21" s="133"/>
      <c r="AT21" s="31"/>
      <c r="AU21" s="30" t="s">
        <v>
13</v>
      </c>
      <c r="AV21" s="42"/>
      <c r="AW21" s="30" t="s">
        <v>
43</v>
      </c>
      <c r="AX21" s="46"/>
      <c r="AY21" s="42"/>
      <c r="AZ21" s="88">
        <f>
ROUND(X21*AG21*AP21,2)</f>
        <v>
0.39</v>
      </c>
      <c r="BA21" s="88"/>
      <c r="BB21" s="88"/>
      <c r="BC21" s="88"/>
      <c r="BD21" s="29"/>
      <c r="BE21" s="35" t="s">
        <v>
42</v>
      </c>
      <c r="BF21" s="60"/>
      <c r="BG21" s="60"/>
      <c r="BH21" s="60"/>
      <c r="BI21" s="61"/>
    </row>
    <row r="22" spans="1:61" ht="18" customHeight="1" x14ac:dyDescent="0.15">
      <c r="A22" s="87" t="s">
        <v>
54</v>
      </c>
      <c r="B22" s="87"/>
      <c r="C22" s="87"/>
      <c r="D22" s="87"/>
      <c r="E22" s="87"/>
      <c r="F22" s="87"/>
      <c r="G22" s="87"/>
      <c r="H22" s="87"/>
      <c r="I22" s="87"/>
      <c r="J22" s="87"/>
      <c r="K22" s="87" t="s">
        <v>
49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28"/>
      <c r="X22" s="133">
        <v>
0.4</v>
      </c>
      <c r="Y22" s="133"/>
      <c r="Z22" s="133"/>
      <c r="AA22" s="133"/>
      <c r="AB22" s="133"/>
      <c r="AC22" s="133"/>
      <c r="AD22" s="29"/>
      <c r="AE22" s="30" t="s">
        <v>
34</v>
      </c>
      <c r="AF22" s="31"/>
      <c r="AG22" s="133">
        <v>
0.4</v>
      </c>
      <c r="AH22" s="133"/>
      <c r="AI22" s="133"/>
      <c r="AJ22" s="133"/>
      <c r="AK22" s="133"/>
      <c r="AL22" s="133"/>
      <c r="AM22" s="42"/>
      <c r="AN22" s="30" t="s">
        <v>
34</v>
      </c>
      <c r="AO22" s="31"/>
      <c r="AP22" s="133">
        <f>
BF14</f>
        <v>
2</v>
      </c>
      <c r="AQ22" s="133"/>
      <c r="AR22" s="133"/>
      <c r="AS22" s="133"/>
      <c r="AT22" s="31"/>
      <c r="AU22" s="30" t="s">
        <v>
13</v>
      </c>
      <c r="AV22" s="42"/>
      <c r="AW22" s="30" t="s">
        <v>
43</v>
      </c>
      <c r="AX22" s="46"/>
      <c r="AY22" s="42"/>
      <c r="AZ22" s="88">
        <f>
ROUND(X22*AG22*AP22,2)</f>
        <v>
0.32</v>
      </c>
      <c r="BA22" s="88"/>
      <c r="BB22" s="88"/>
      <c r="BC22" s="88"/>
      <c r="BD22" s="29"/>
      <c r="BE22" s="35" t="s">
        <v>
42</v>
      </c>
      <c r="BF22" s="60"/>
      <c r="BG22" s="60"/>
      <c r="BH22" s="60"/>
      <c r="BI22" s="61"/>
    </row>
    <row r="23" spans="1:61" ht="15.9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9"/>
      <c r="X23" s="12"/>
      <c r="Y23" s="12"/>
      <c r="Z23" s="12"/>
      <c r="AA23" s="12"/>
      <c r="AB23" s="12"/>
      <c r="AC23" s="12"/>
      <c r="AD23" s="9"/>
      <c r="AE23" s="12"/>
      <c r="AF23" s="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9"/>
      <c r="AT23" s="12"/>
      <c r="AU23" s="6"/>
      <c r="AV23" s="6"/>
      <c r="AW23" s="12"/>
      <c r="AX23" s="48"/>
      <c r="AY23" s="12"/>
      <c r="AZ23" s="12"/>
      <c r="BA23" s="12"/>
      <c r="BB23" s="12"/>
      <c r="BC23" s="12"/>
      <c r="BD23" s="12"/>
      <c r="BE23" s="12"/>
      <c r="BF23" s="12"/>
      <c r="BG23" s="9"/>
      <c r="BH23" s="12"/>
      <c r="BI23" s="61"/>
    </row>
    <row r="24" spans="1:61" ht="15" customHeight="1" x14ac:dyDescent="0.15">
      <c r="A24" s="4" t="s">
        <v>
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2"/>
      <c r="P24" s="2"/>
      <c r="Q24" s="2"/>
      <c r="R24" s="2"/>
      <c r="S24" s="2"/>
      <c r="T24" s="2"/>
      <c r="U24" s="4" t="s">
        <v>
61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61"/>
    </row>
    <row r="25" spans="1:61" ht="18" customHeight="1" x14ac:dyDescent="0.15">
      <c r="A25" s="74" t="s">
        <v>
45</v>
      </c>
      <c r="B25" s="92"/>
      <c r="C25" s="92"/>
      <c r="D25" s="92"/>
      <c r="E25" s="92"/>
      <c r="F25" s="92"/>
      <c r="G25" s="92"/>
      <c r="H25" s="92"/>
      <c r="I25" s="92"/>
      <c r="J25" s="93"/>
      <c r="K25" s="31"/>
      <c r="L25" s="88">
        <f>
SUM(AZ19:BC22)</f>
        <v>
7.3800000000000008</v>
      </c>
      <c r="M25" s="88"/>
      <c r="N25" s="88"/>
      <c r="O25" s="88"/>
      <c r="P25" s="31"/>
      <c r="Q25" s="31" t="s">
        <v>
42</v>
      </c>
      <c r="R25" s="35"/>
      <c r="S25" s="2"/>
      <c r="T25" s="2"/>
      <c r="U25" s="74" t="s">
        <v>
73</v>
      </c>
      <c r="V25" s="75"/>
      <c r="W25" s="75"/>
      <c r="X25" s="75"/>
      <c r="Y25" s="75"/>
      <c r="Z25" s="75"/>
      <c r="AA25" s="75"/>
      <c r="AB25" s="75"/>
      <c r="AC25" s="75"/>
      <c r="AD25" s="76"/>
      <c r="AE25" s="33"/>
      <c r="AF25" s="68"/>
      <c r="AG25" s="68"/>
      <c r="AH25" s="68"/>
      <c r="AI25" s="68"/>
      <c r="AJ25" s="34"/>
      <c r="AK25" s="31" t="s">
        <v>
42</v>
      </c>
      <c r="AL25" s="35"/>
      <c r="AM25" s="44"/>
      <c r="AN25" s="44"/>
      <c r="AO25" s="44"/>
      <c r="AP25" s="44"/>
      <c r="AQ25" s="44"/>
      <c r="AR25" s="44"/>
      <c r="AS25" s="44"/>
      <c r="AT25" s="4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61"/>
    </row>
    <row r="26" spans="1:61" ht="18" customHeight="1" x14ac:dyDescent="0.15">
      <c r="A26" s="74" t="s">
        <v>
84</v>
      </c>
      <c r="B26" s="92"/>
      <c r="C26" s="92"/>
      <c r="D26" s="92"/>
      <c r="E26" s="92"/>
      <c r="F26" s="92"/>
      <c r="G26" s="92"/>
      <c r="H26" s="92"/>
      <c r="I26" s="92"/>
      <c r="J26" s="93"/>
      <c r="K26" s="31"/>
      <c r="L26" s="94"/>
      <c r="M26" s="94"/>
      <c r="N26" s="94"/>
      <c r="O26" s="94"/>
      <c r="P26" s="31"/>
      <c r="Q26" s="31" t="s">
        <v>
42</v>
      </c>
      <c r="R26" s="35"/>
      <c r="S26" s="2"/>
      <c r="T26" s="2"/>
      <c r="U26" s="74" t="s">
        <v>
84</v>
      </c>
      <c r="V26" s="92"/>
      <c r="W26" s="92"/>
      <c r="X26" s="92"/>
      <c r="Y26" s="92"/>
      <c r="Z26" s="92"/>
      <c r="AA26" s="92"/>
      <c r="AB26" s="92"/>
      <c r="AC26" s="92"/>
      <c r="AD26" s="93"/>
      <c r="AE26" s="33"/>
      <c r="AF26" s="68"/>
      <c r="AG26" s="68"/>
      <c r="AH26" s="68"/>
      <c r="AI26" s="68"/>
      <c r="AJ26" s="34"/>
      <c r="AK26" s="31" t="s">
        <v>
42</v>
      </c>
      <c r="AL26" s="35"/>
      <c r="AM26" s="44"/>
      <c r="AN26" s="44"/>
      <c r="AO26" s="44"/>
      <c r="AP26" s="44"/>
      <c r="AQ26" s="44"/>
      <c r="AR26" s="44"/>
      <c r="AS26" s="44"/>
      <c r="AT26" s="4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61"/>
    </row>
    <row r="27" spans="1:61" ht="18" customHeight="1" x14ac:dyDescent="0.15">
      <c r="A27" s="132" t="s">
        <v>
50</v>
      </c>
      <c r="B27" s="133"/>
      <c r="C27" s="133"/>
      <c r="D27" s="133"/>
      <c r="E27" s="133"/>
      <c r="F27" s="133"/>
      <c r="G27" s="133"/>
      <c r="H27" s="133"/>
      <c r="I27" s="133"/>
      <c r="J27" s="134"/>
      <c r="K27" s="31"/>
      <c r="L27" s="88"/>
      <c r="M27" s="88"/>
      <c r="N27" s="88"/>
      <c r="O27" s="88"/>
      <c r="P27" s="31"/>
      <c r="Q27" s="31" t="s">
        <v>
42</v>
      </c>
      <c r="R27" s="35"/>
      <c r="S27" s="2"/>
      <c r="T27" s="2"/>
      <c r="U27" s="89" t="s">
        <v>
50</v>
      </c>
      <c r="V27" s="90"/>
      <c r="W27" s="90"/>
      <c r="X27" s="90"/>
      <c r="Y27" s="90"/>
      <c r="Z27" s="90"/>
      <c r="AA27" s="90"/>
      <c r="AB27" s="90"/>
      <c r="AC27" s="90"/>
      <c r="AD27" s="91"/>
      <c r="AE27" s="33"/>
      <c r="AF27" s="69">
        <f>
SUM(AF25:AI26)</f>
        <v>
0</v>
      </c>
      <c r="AG27" s="69"/>
      <c r="AH27" s="69"/>
      <c r="AI27" s="69"/>
      <c r="AJ27" s="34"/>
      <c r="AK27" s="31" t="s">
        <v>
42</v>
      </c>
      <c r="AL27" s="35"/>
      <c r="AM27" s="44"/>
      <c r="AN27" s="44"/>
      <c r="AO27" s="44"/>
      <c r="AP27" s="44"/>
      <c r="AQ27" s="44"/>
      <c r="AR27" s="44"/>
      <c r="AS27" s="44"/>
      <c r="AT27" s="4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61"/>
    </row>
    <row r="28" spans="1:6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61"/>
    </row>
    <row r="29" spans="1:61" x14ac:dyDescent="0.15">
      <c r="A29" s="126" t="s">
        <v>
51</v>
      </c>
      <c r="B29" s="126"/>
      <c r="C29" s="126"/>
      <c r="D29" s="126"/>
      <c r="E29" s="126"/>
      <c r="F29" s="126"/>
      <c r="G29" s="7"/>
      <c r="H29" s="7"/>
      <c r="I29" s="7" t="s">
        <v>
75</v>
      </c>
      <c r="J29" s="7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61"/>
    </row>
    <row r="30" spans="1:61" x14ac:dyDescent="0.15">
      <c r="A30" s="7"/>
      <c r="B30" s="7"/>
      <c r="C30" s="7"/>
      <c r="D30" s="7"/>
      <c r="E30" s="7"/>
      <c r="F30" s="7"/>
      <c r="G30" s="7"/>
      <c r="H30" s="7"/>
      <c r="I30" s="7" t="s">
        <v>
74</v>
      </c>
      <c r="J30" s="7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61"/>
    </row>
    <row r="31" spans="1:61" x14ac:dyDescent="0.15">
      <c r="A31" s="7"/>
      <c r="B31" s="7"/>
      <c r="C31" s="7"/>
      <c r="D31" s="7"/>
      <c r="E31" s="7"/>
      <c r="F31" s="7"/>
      <c r="G31" s="7"/>
      <c r="H31" s="7"/>
      <c r="I31" s="7" t="s">
        <v>
76</v>
      </c>
      <c r="J31" s="7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61"/>
    </row>
    <row r="32" spans="1:61" x14ac:dyDescent="0.15">
      <c r="A32" s="7"/>
      <c r="B32" s="7"/>
      <c r="C32" s="7"/>
      <c r="D32" s="7"/>
      <c r="E32" s="7"/>
      <c r="F32" s="7"/>
      <c r="G32" s="7"/>
      <c r="H32" s="7"/>
      <c r="I32" s="7" t="s">
        <v>
77</v>
      </c>
      <c r="J32" s="7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61"/>
    </row>
    <row r="33" spans="1:61" x14ac:dyDescent="0.15">
      <c r="A33" s="2"/>
      <c r="B33" s="2"/>
      <c r="C33" s="2"/>
      <c r="D33" s="2"/>
      <c r="E33" s="2"/>
      <c r="F33" s="2"/>
      <c r="G33" s="2"/>
      <c r="H33" s="2"/>
      <c r="I33" s="7" t="s">
        <v>
78</v>
      </c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61"/>
    </row>
    <row r="34" spans="1:6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66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</sheetData>
  <mergeCells count="147">
    <mergeCell ref="AZ21:BC21"/>
    <mergeCell ref="AZ22:BC22"/>
    <mergeCell ref="AG20:AL20"/>
    <mergeCell ref="AG21:AL21"/>
    <mergeCell ref="AG22:AL22"/>
    <mergeCell ref="AP19:AS19"/>
    <mergeCell ref="AP20:AS20"/>
    <mergeCell ref="AP21:AS21"/>
    <mergeCell ref="AP22:AS22"/>
    <mergeCell ref="AJ15:AL15"/>
    <mergeCell ref="X19:AC19"/>
    <mergeCell ref="A13:E13"/>
    <mergeCell ref="A9:E10"/>
    <mergeCell ref="F9:J10"/>
    <mergeCell ref="W9:W10"/>
    <mergeCell ref="A1:AY2"/>
    <mergeCell ref="AZ19:BC19"/>
    <mergeCell ref="AZ20:BC20"/>
    <mergeCell ref="AZ12:BB12"/>
    <mergeCell ref="AZ13:BB13"/>
    <mergeCell ref="AS9:AS10"/>
    <mergeCell ref="AT9:AT10"/>
    <mergeCell ref="AZ8:BB8"/>
    <mergeCell ref="AZ5:BC6"/>
    <mergeCell ref="AH5:AH6"/>
    <mergeCell ref="AP13:AQ13"/>
    <mergeCell ref="AP12:AQ12"/>
    <mergeCell ref="AP11:AQ11"/>
    <mergeCell ref="A5:E6"/>
    <mergeCell ref="F5:J6"/>
    <mergeCell ref="AD13:AE13"/>
    <mergeCell ref="AD12:AE12"/>
    <mergeCell ref="AP9:AQ10"/>
    <mergeCell ref="BD11:BE13"/>
    <mergeCell ref="BF11:BG13"/>
    <mergeCell ref="BH11:BH13"/>
    <mergeCell ref="A12:E12"/>
    <mergeCell ref="AU9:AV10"/>
    <mergeCell ref="AU11:AV11"/>
    <mergeCell ref="AU12:AV12"/>
    <mergeCell ref="AU13:AV13"/>
    <mergeCell ref="AU14:AV14"/>
    <mergeCell ref="AJ11:AL11"/>
    <mergeCell ref="AJ12:AL12"/>
    <mergeCell ref="AJ13:AL13"/>
    <mergeCell ref="AJ14:AL14"/>
    <mergeCell ref="BH9:BH10"/>
    <mergeCell ref="AZ10:BB10"/>
    <mergeCell ref="A11:E11"/>
    <mergeCell ref="F11:J13"/>
    <mergeCell ref="X11:Z11"/>
    <mergeCell ref="AW9:AW10"/>
    <mergeCell ref="AY9:AY10"/>
    <mergeCell ref="BD9:BE10"/>
    <mergeCell ref="BF9:BG10"/>
    <mergeCell ref="AN9:AN10"/>
    <mergeCell ref="AO9:AO10"/>
    <mergeCell ref="A29:F29"/>
    <mergeCell ref="BD14:BE15"/>
    <mergeCell ref="BF14:BG15"/>
    <mergeCell ref="BH14:BH15"/>
    <mergeCell ref="A15:E15"/>
    <mergeCell ref="X15:Z15"/>
    <mergeCell ref="A14:E14"/>
    <mergeCell ref="F14:J15"/>
    <mergeCell ref="X14:Z14"/>
    <mergeCell ref="AU15:AV15"/>
    <mergeCell ref="AZ15:BB15"/>
    <mergeCell ref="AD15:AE15"/>
    <mergeCell ref="AD14:AE14"/>
    <mergeCell ref="AP15:AQ15"/>
    <mergeCell ref="AP14:AQ14"/>
    <mergeCell ref="A27:J27"/>
    <mergeCell ref="L27:O27"/>
    <mergeCell ref="A25:J25"/>
    <mergeCell ref="X20:AC20"/>
    <mergeCell ref="X21:AC21"/>
    <mergeCell ref="X22:AC22"/>
    <mergeCell ref="AG19:AL19"/>
    <mergeCell ref="A20:J20"/>
    <mergeCell ref="K20:V20"/>
    <mergeCell ref="AR9:AR10"/>
    <mergeCell ref="AH9:AH10"/>
    <mergeCell ref="AI9:AI10"/>
    <mergeCell ref="AM9:AM10"/>
    <mergeCell ref="AJ9:AL10"/>
    <mergeCell ref="X9:Z10"/>
    <mergeCell ref="AA9:AA10"/>
    <mergeCell ref="AB9:AB10"/>
    <mergeCell ref="AC9:AC10"/>
    <mergeCell ref="BD7:BE8"/>
    <mergeCell ref="BF7:BG8"/>
    <mergeCell ref="BH7:BH8"/>
    <mergeCell ref="A8:E8"/>
    <mergeCell ref="X8:Z8"/>
    <mergeCell ref="A7:E7"/>
    <mergeCell ref="F7:J8"/>
    <mergeCell ref="X7:Z7"/>
    <mergeCell ref="AJ7:AL7"/>
    <mergeCell ref="AD8:AE8"/>
    <mergeCell ref="AD7:AE7"/>
    <mergeCell ref="AP8:AQ8"/>
    <mergeCell ref="AP7:AQ7"/>
    <mergeCell ref="AU7:AV7"/>
    <mergeCell ref="AU8:AV8"/>
    <mergeCell ref="BD5:BE6"/>
    <mergeCell ref="BF5:BH6"/>
    <mergeCell ref="Q6:U6"/>
    <mergeCell ref="W6:AA6"/>
    <mergeCell ref="AO6:AS6"/>
    <mergeCell ref="AB5:AB6"/>
    <mergeCell ref="AC5:AG6"/>
    <mergeCell ref="AN5:AN6"/>
    <mergeCell ref="AO5:AS5"/>
    <mergeCell ref="AT5:AT6"/>
    <mergeCell ref="AU5:AY6"/>
    <mergeCell ref="AI5:AM6"/>
    <mergeCell ref="A18:J18"/>
    <mergeCell ref="K18:V18"/>
    <mergeCell ref="A19:J19"/>
    <mergeCell ref="K19:V19"/>
    <mergeCell ref="L25:O25"/>
    <mergeCell ref="U27:AD27"/>
    <mergeCell ref="U26:AD26"/>
    <mergeCell ref="A26:J26"/>
    <mergeCell ref="L26:O26"/>
    <mergeCell ref="A22:J22"/>
    <mergeCell ref="K22:V22"/>
    <mergeCell ref="A21:J21"/>
    <mergeCell ref="K21:V21"/>
    <mergeCell ref="AF25:AI25"/>
    <mergeCell ref="AF26:AI26"/>
    <mergeCell ref="AF27:AI27"/>
    <mergeCell ref="K5:O6"/>
    <mergeCell ref="P5:P6"/>
    <mergeCell ref="Q5:U5"/>
    <mergeCell ref="V5:V6"/>
    <mergeCell ref="W5:AA5"/>
    <mergeCell ref="U25:AD25"/>
    <mergeCell ref="L11:M11"/>
    <mergeCell ref="AG9:AG10"/>
    <mergeCell ref="AD11:AE11"/>
    <mergeCell ref="AD9:AE10"/>
    <mergeCell ref="AF9:AF10"/>
    <mergeCell ref="X13:Z13"/>
    <mergeCell ref="X12:Z12"/>
    <mergeCell ref="R11:S11"/>
  </mergeCells>
  <phoneticPr fontId="1"/>
  <conditionalFormatting sqref="BD7:BE10">
    <cfRule type="containsBlanks" dxfId="10" priority="11">
      <formula>
LEN(TRIM(BD7))=0</formula>
    </cfRule>
    <cfRule type="containsBlanks" dxfId="9" priority="14">
      <formula>
LEN(TRIM(BD7))=0</formula>
    </cfRule>
  </conditionalFormatting>
  <conditionalFormatting sqref="AF25:AI26">
    <cfRule type="containsBlanks" dxfId="8" priority="10">
      <formula>
LEN(TRIM(AF25))=0</formula>
    </cfRule>
  </conditionalFormatting>
  <conditionalFormatting sqref="A19:J19">
    <cfRule type="containsBlanks" dxfId="7" priority="8">
      <formula>
LEN(TRIM(A19))=0</formula>
    </cfRule>
  </conditionalFormatting>
  <conditionalFormatting sqref="AJ7:AL7">
    <cfRule type="containsBlanks" dxfId="6" priority="7">
      <formula>
LEN(TRIM(AJ7))=0</formula>
    </cfRule>
  </conditionalFormatting>
  <conditionalFormatting sqref="L11:M11">
    <cfRule type="containsBlanks" dxfId="5" priority="6">
      <formula>
LEN(TRIM(L11))=0</formula>
    </cfRule>
  </conditionalFormatting>
  <conditionalFormatting sqref="F7:J8">
    <cfRule type="containsBlanks" dxfId="4" priority="5">
      <formula>
LEN(TRIM(F7))=0</formula>
    </cfRule>
  </conditionalFormatting>
  <conditionalFormatting sqref="AP7:AQ7">
    <cfRule type="containsBlanks" dxfId="3" priority="4">
      <formula>
LEN(TRIM(AP7))=0</formula>
    </cfRule>
  </conditionalFormatting>
  <conditionalFormatting sqref="BD11:BE15">
    <cfRule type="containsBlanks" dxfId="2" priority="3">
      <formula>
LEN(TRIM(BD11))=0</formula>
    </cfRule>
  </conditionalFormatting>
  <conditionalFormatting sqref="AP8:AQ8">
    <cfRule type="containsBlanks" dxfId="1" priority="2">
      <formula>
LEN(TRIM(AP8))=0</formula>
    </cfRule>
  </conditionalFormatting>
  <conditionalFormatting sqref="L26:O26">
    <cfRule type="containsBlanks" dxfId="0" priority="1">
      <formula>
LEN(TRIM(L26))=0</formula>
    </cfRule>
  </conditionalFormatting>
  <pageMargins left="0.2" right="0.2" top="0.59" bottom="0.31" header="0.31496062992125984" footer="0.31496062992125984"/>
</worksheet>
</file>

<file path=xl/sharedStrings.xml><?xml version="1.0" encoding="utf-8"?>
<sst xmlns="http://schemas.openxmlformats.org/spreadsheetml/2006/main" count="216" uniqueCount="86">
  <si>
    <t>１　保管設備数</t>
    <rPh sb="2" eb="4">
      <t>ホカン</t>
    </rPh>
    <rPh sb="4" eb="6">
      <t>セツビ</t>
    </rPh>
    <rPh sb="6" eb="7">
      <t>スウ</t>
    </rPh>
    <phoneticPr fontId="1"/>
  </si>
  <si>
    <t>廃棄物の種類</t>
    <rPh sb="0" eb="3">
      <t>ハイキブツ</t>
    </rPh>
    <rPh sb="4" eb="6">
      <t>シュルイ</t>
    </rPh>
    <phoneticPr fontId="1"/>
  </si>
  <si>
    <t>保管設備の種類</t>
    <rPh sb="0" eb="2">
      <t>ホカン</t>
    </rPh>
    <rPh sb="2" eb="4">
      <t>セツビ</t>
    </rPh>
    <rPh sb="5" eb="7">
      <t>シュルイ</t>
    </rPh>
    <phoneticPr fontId="1"/>
  </si>
  <si>
    <t>燃やすごみ</t>
    <rPh sb="0" eb="1">
      <t>モ</t>
    </rPh>
    <phoneticPr fontId="1"/>
  </si>
  <si>
    <t>プラマーク</t>
    <phoneticPr fontId="1"/>
  </si>
  <si>
    <t>燃やさないごみ</t>
    <rPh sb="0" eb="1">
      <t>モ</t>
    </rPh>
    <phoneticPr fontId="1"/>
  </si>
  <si>
    <t>びん</t>
    <phoneticPr fontId="1"/>
  </si>
  <si>
    <t>缶</t>
    <rPh sb="0" eb="1">
      <t>カン</t>
    </rPh>
    <phoneticPr fontId="1"/>
  </si>
  <si>
    <t>古紙</t>
    <rPh sb="0" eb="2">
      <t>コシ</t>
    </rPh>
    <phoneticPr fontId="1"/>
  </si>
  <si>
    <t>ペットボトル</t>
    <phoneticPr fontId="1"/>
  </si>
  <si>
    <t>食品トレイ</t>
    <rPh sb="0" eb="2">
      <t>ショクヒン</t>
    </rPh>
    <phoneticPr fontId="1"/>
  </si>
  <si>
    <t>50ℓコンテナ</t>
    <phoneticPr fontId="1"/>
  </si>
  <si>
    <t>自立型ネット</t>
    <rPh sb="0" eb="2">
      <t>ジリツ</t>
    </rPh>
    <rPh sb="2" eb="3">
      <t>ガタ</t>
    </rPh>
    <phoneticPr fontId="1"/>
  </si>
  <si>
    <t>個</t>
    <rPh sb="0" eb="1">
      <t>コ</t>
    </rPh>
    <phoneticPr fontId="1"/>
  </si>
  <si>
    <t>1段あたりの個数</t>
    <rPh sb="0" eb="2">
      <t>イチダン</t>
    </rPh>
    <rPh sb="6" eb="8">
      <t>コスウ</t>
    </rPh>
    <phoneticPr fontId="1"/>
  </si>
  <si>
    <t>段数</t>
    <rPh sb="0" eb="2">
      <t>ダンスウ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</si>
  <si>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</si>
  <si>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</si>
  <si>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</si>
  <si>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</si>
  <si>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</si>
  <si>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</si>
  <si>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</si>
  <si>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</si>
  <si>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居住者人数</t>
    <rPh sb="0" eb="2">
      <t>キョジュウ</t>
    </rPh>
    <rPh sb="2" eb="3">
      <t>シャ</t>
    </rPh>
    <rPh sb="3" eb="5">
      <t>ニンズウ</t>
    </rPh>
    <phoneticPr fontId="1"/>
  </si>
  <si>
    <t>×</t>
    <phoneticPr fontId="1"/>
  </si>
  <si>
    <t>一日当たり</t>
    <rPh sb="0" eb="2">
      <t>イチニチ</t>
    </rPh>
    <rPh sb="2" eb="3">
      <t>ア</t>
    </rPh>
    <phoneticPr fontId="1"/>
  </si>
  <si>
    <t>排出量</t>
    <rPh sb="0" eb="2">
      <t>ハイシュツ</t>
    </rPh>
    <rPh sb="2" eb="3">
      <t>リョウ</t>
    </rPh>
    <phoneticPr fontId="1"/>
  </si>
  <si>
    <t>種類別の</t>
    <rPh sb="0" eb="2">
      <t>シュルイ</t>
    </rPh>
    <rPh sb="2" eb="3">
      <t>ベツ</t>
    </rPh>
    <phoneticPr fontId="1"/>
  </si>
  <si>
    <t>割合</t>
    <rPh sb="0" eb="2">
      <t>ワリアイ</t>
    </rPh>
    <phoneticPr fontId="1"/>
  </si>
  <si>
    <t>収集間隔</t>
    <rPh sb="0" eb="2">
      <t>シュウシュウ</t>
    </rPh>
    <rPh sb="2" eb="4">
      <t>カンカク</t>
    </rPh>
    <phoneticPr fontId="1"/>
  </si>
  <si>
    <t>保管設備</t>
    <rPh sb="0" eb="2">
      <t>ホカン</t>
    </rPh>
    <rPh sb="2" eb="4">
      <t>セツビ</t>
    </rPh>
    <phoneticPr fontId="1"/>
  </si>
  <si>
    <t>重量</t>
    <rPh sb="0" eb="2">
      <t>ジュウリョウ</t>
    </rPh>
    <phoneticPr fontId="1"/>
  </si>
  <si>
    <t>＝</t>
    <phoneticPr fontId="1"/>
  </si>
  <si>
    <t>×</t>
    <phoneticPr fontId="1"/>
  </si>
  <si>
    <t>］</t>
  </si>
  <si>
    <t>［</t>
    <phoneticPr fontId="1"/>
  </si>
  <si>
    <t>］</t>
    <phoneticPr fontId="1"/>
  </si>
  <si>
    <t>÷</t>
    <phoneticPr fontId="1"/>
  </si>
  <si>
    <t>＝</t>
    <phoneticPr fontId="1"/>
  </si>
  <si>
    <t>２　保管設備の設置に必要な面積</t>
    <rPh sb="2" eb="4">
      <t>ホカン</t>
    </rPh>
    <rPh sb="4" eb="6">
      <t>セツビ</t>
    </rPh>
    <rPh sb="7" eb="9">
      <t>セッチ</t>
    </rPh>
    <rPh sb="10" eb="12">
      <t>ヒツヨウ</t>
    </rPh>
    <rPh sb="13" eb="15">
      <t>メンセキ</t>
    </rPh>
    <phoneticPr fontId="1"/>
  </si>
  <si>
    <t>㎡</t>
    <phoneticPr fontId="1"/>
  </si>
  <si>
    <t>㎡</t>
    <phoneticPr fontId="1"/>
  </si>
  <si>
    <t>＝</t>
    <phoneticPr fontId="1"/>
  </si>
  <si>
    <t>廃棄物の種類　</t>
    <rPh sb="0" eb="3">
      <t>ハイキブツ</t>
    </rPh>
    <rPh sb="4" eb="6">
      <t>シュルイ</t>
    </rPh>
    <phoneticPr fontId="1"/>
  </si>
  <si>
    <t>　保管設備必要面積</t>
    <rPh sb="1" eb="3">
      <t>ホカン</t>
    </rPh>
    <rPh sb="3" eb="5">
      <t>セツビ</t>
    </rPh>
    <rPh sb="5" eb="7">
      <t>ヒツヨウ</t>
    </rPh>
    <rPh sb="7" eb="9">
      <t>メンセキ</t>
    </rPh>
    <phoneticPr fontId="1"/>
  </si>
  <si>
    <t>　燃やすごみ・プラマーク</t>
    <rPh sb="1" eb="2">
      <t>モ</t>
    </rPh>
    <phoneticPr fontId="1"/>
  </si>
  <si>
    <t>　燃やさないごみ</t>
    <rPh sb="1" eb="2">
      <t>モ</t>
    </rPh>
    <phoneticPr fontId="1"/>
  </si>
  <si>
    <t>　びん・缶・古紙</t>
    <rPh sb="4" eb="5">
      <t>カン</t>
    </rPh>
    <rPh sb="6" eb="8">
      <t>コシ</t>
    </rPh>
    <phoneticPr fontId="1"/>
  </si>
  <si>
    <t>　ペットボトル・食品トレイ</t>
    <rPh sb="8" eb="10">
      <t>ショクヒン</t>
    </rPh>
    <phoneticPr fontId="1"/>
  </si>
  <si>
    <t>合　　　　　計</t>
    <rPh sb="0" eb="1">
      <t>ア</t>
    </rPh>
    <rPh sb="6" eb="7">
      <t>ケイ</t>
    </rPh>
    <phoneticPr fontId="1"/>
  </si>
  <si>
    <t>&lt;算出上の注意&gt;</t>
    <rPh sb="1" eb="3">
      <t>サンシュツ</t>
    </rPh>
    <rPh sb="3" eb="4">
      <t>ジョウ</t>
    </rPh>
    <rPh sb="5" eb="7">
      <t>チュウイ</t>
    </rPh>
    <phoneticPr fontId="1"/>
  </si>
  <si>
    <t>　50ℓコンテナ</t>
    <phoneticPr fontId="1"/>
  </si>
  <si>
    <t>　資源コンテナ(折りたたみ式)</t>
    <rPh sb="1" eb="3">
      <t>シゲン</t>
    </rPh>
    <rPh sb="8" eb="9">
      <t>オ</t>
    </rPh>
    <rPh sb="13" eb="14">
      <t>シキ</t>
    </rPh>
    <phoneticPr fontId="1"/>
  </si>
  <si>
    <t>　自立型ネット</t>
    <rPh sb="1" eb="3">
      <t>ジリツ</t>
    </rPh>
    <rPh sb="3" eb="4">
      <t>ガタ</t>
    </rPh>
    <phoneticPr fontId="1"/>
  </si>
  <si>
    <r>
      <t xml:space="preserve">資源コンテナ
</t>
    </r>
    <r>
      <rPr>
        <sz val="6"/>
        <color theme="1"/>
        <rFont val="HG丸ｺﾞｼｯｸM-PRO"/>
        <family val="3"/>
        <charset val="128"/>
      </rPr>
      <t>（折りたたみ式）</t>
    </r>
    <rPh sb="0" eb="2">
      <t>シゲン</t>
    </rPh>
    <rPh sb="8" eb="9">
      <t>オ</t>
    </rPh>
    <rPh sb="13" eb="14">
      <t>シキ</t>
    </rPh>
    <phoneticPr fontId="1"/>
  </si>
  <si>
    <t>×</t>
    <phoneticPr fontId="1"/>
  </si>
  <si>
    <t>保管設備の設置面積</t>
  </si>
  <si>
    <t>＝</t>
  </si>
  <si>
    <t>１段あたりの個数</t>
  </si>
  <si>
    <t>3　保管場所必要最低面積</t>
    <rPh sb="2" eb="4">
      <t>ホカン</t>
    </rPh>
    <rPh sb="4" eb="6">
      <t>バショ</t>
    </rPh>
    <rPh sb="6" eb="8">
      <t>ヒツヨウ</t>
    </rPh>
    <rPh sb="8" eb="10">
      <t>サイテイ</t>
    </rPh>
    <rPh sb="10" eb="12">
      <t>メンセキ</t>
    </rPh>
    <phoneticPr fontId="1"/>
  </si>
  <si>
    <t>４　保管場所設置面積</t>
    <rPh sb="2" eb="4">
      <t>ホカン</t>
    </rPh>
    <rPh sb="4" eb="6">
      <t>バショ</t>
    </rPh>
    <rPh sb="6" eb="8">
      <t>セッチ</t>
    </rPh>
    <rPh sb="8" eb="10">
      <t>メンセキ</t>
    </rPh>
    <phoneticPr fontId="1"/>
  </si>
  <si>
    <t>ディスポーザー設置に伴う減量分</t>
    <rPh sb="7" eb="9">
      <t>セッチ</t>
    </rPh>
    <rPh sb="10" eb="11">
      <t>トモナ</t>
    </rPh>
    <rPh sb="12" eb="14">
      <t>ゲンリョウ</t>
    </rPh>
    <rPh sb="14" eb="15">
      <t>ブン</t>
    </rPh>
    <phoneticPr fontId="1"/>
  </si>
  <si>
    <t>個</t>
    <rPh sb="0" eb="1">
      <t>コ</t>
    </rPh>
    <phoneticPr fontId="1"/>
  </si>
  <si>
    <t>最低必要個数
(Ａ)</t>
    <rPh sb="0" eb="2">
      <t>サイテイ</t>
    </rPh>
    <rPh sb="2" eb="4">
      <t>ヒツヨウ</t>
    </rPh>
    <rPh sb="4" eb="6">
      <t>コスウ</t>
    </rPh>
    <phoneticPr fontId="1"/>
  </si>
  <si>
    <t>人</t>
    <rPh sb="0" eb="1">
      <t>ヒト</t>
    </rPh>
    <phoneticPr fontId="1"/>
  </si>
  <si>
    <t>日</t>
    <rPh sb="0" eb="1">
      <t>ヒ</t>
    </rPh>
    <phoneticPr fontId="1"/>
  </si>
  <si>
    <t>㎏</t>
    <phoneticPr fontId="1"/>
  </si>
  <si>
    <t>㎏</t>
    <phoneticPr fontId="1"/>
  </si>
  <si>
    <t>㎏</t>
    <phoneticPr fontId="1"/>
  </si>
  <si>
    <t>㎏</t>
    <phoneticPr fontId="1"/>
  </si>
  <si>
    <t>④+⑤+⑥</t>
    <phoneticPr fontId="1"/>
  </si>
  <si>
    <r>
      <t xml:space="preserve">必要個数
</t>
    </r>
    <r>
      <rPr>
        <sz val="8"/>
        <color theme="1"/>
        <rFont val="HG丸ｺﾞｼｯｸM-PRO"/>
        <family val="3"/>
        <charset val="128"/>
      </rPr>
      <t>(A)×1.4</t>
    </r>
    <rPh sb="0" eb="2">
      <t>ヒツヨウ</t>
    </rPh>
    <rPh sb="2" eb="4">
      <t>コスウ</t>
    </rPh>
    <phoneticPr fontId="1"/>
  </si>
  <si>
    <t>　保管設備設置面積</t>
    <rPh sb="1" eb="3">
      <t>ホカン</t>
    </rPh>
    <rPh sb="3" eb="5">
      <t>セツビ</t>
    </rPh>
    <rPh sb="5" eb="7">
      <t>セッチ</t>
    </rPh>
    <rPh sb="7" eb="9">
      <t>メンセキ</t>
    </rPh>
    <phoneticPr fontId="1"/>
  </si>
  <si>
    <t>２、１段あたりの保管設備数は、小数点以下を切上げて算出する。</t>
    <phoneticPr fontId="1"/>
  </si>
  <si>
    <t>１、保管設備の最低必要個数は小数点以下を切上げし、必要個数は小数点以下を切捨てて算出する。</t>
    <phoneticPr fontId="1"/>
  </si>
  <si>
    <t>３、保管庫設備の設置面積は、小数点第三位を四捨五入して算出する。</t>
    <phoneticPr fontId="1"/>
  </si>
  <si>
    <t>４、保管庫設備の必要最低面積として算出。</t>
    <rPh sb="8" eb="10">
      <t>ヒツヨウ</t>
    </rPh>
    <rPh sb="10" eb="12">
      <t>サイテイ</t>
    </rPh>
    <rPh sb="12" eb="14">
      <t>メンセキ</t>
    </rPh>
    <rPh sb="17" eb="19">
      <t>サンシュツ</t>
    </rPh>
    <phoneticPr fontId="1"/>
  </si>
  <si>
    <t>５、保管庫設備の設置面積を記入する。</t>
    <phoneticPr fontId="1"/>
  </si>
  <si>
    <t xml:space="preserve"> ③×1.4</t>
    <phoneticPr fontId="1"/>
  </si>
  <si>
    <t>①+②×1.4</t>
    <phoneticPr fontId="1"/>
  </si>
  <si>
    <t xml:space="preserve"> ×1.4</t>
    <phoneticPr fontId="1"/>
  </si>
  <si>
    <t>⑦+⑧×1.4</t>
    <phoneticPr fontId="1"/>
  </si>
  <si>
    <t>廃棄物保管場所の面積算出表（集合住宅）６０ℓ容器を使用してディスポーザー排水システムを設置する場合</t>
    <rPh sb="0" eb="3">
      <t>ハイキブツ</t>
    </rPh>
    <rPh sb="3" eb="5">
      <t>ホカン</t>
    </rPh>
    <rPh sb="5" eb="7">
      <t>バショ</t>
    </rPh>
    <rPh sb="8" eb="10">
      <t>メンセキ</t>
    </rPh>
    <rPh sb="10" eb="12">
      <t>サンシュツ</t>
    </rPh>
    <rPh sb="12" eb="13">
      <t>ヒョウ</t>
    </rPh>
    <rPh sb="14" eb="16">
      <t>シュウゴウ</t>
    </rPh>
    <rPh sb="16" eb="18">
      <t>ジュウタク</t>
    </rPh>
    <rPh sb="22" eb="24">
      <t>ヨウキ</t>
    </rPh>
    <rPh sb="36" eb="38">
      <t>ハイスイ</t>
    </rPh>
    <rPh sb="43" eb="45">
      <t>セッチ</t>
    </rPh>
    <rPh sb="47" eb="49">
      <t>バアイ</t>
    </rPh>
    <phoneticPr fontId="1"/>
  </si>
  <si>
    <t>　作業場所面積</t>
    <rPh sb="1" eb="3">
      <t>サギョウ</t>
    </rPh>
    <rPh sb="3" eb="5">
      <t>バショ</t>
    </rPh>
    <rPh sb="5" eb="7">
      <t>メンセキ</t>
    </rPh>
    <phoneticPr fontId="1"/>
  </si>
  <si>
    <t>　　　保管設備の横幅　　×　　保管設備の奥行き　　×　　　</t>
    <rPh sb="3" eb="5">
      <t>ホカン</t>
    </rPh>
    <rPh sb="5" eb="7">
      <t>セツビ</t>
    </rPh>
    <rPh sb="8" eb="10">
      <t>ヨコハバ</t>
    </rPh>
    <rPh sb="15" eb="17">
      <t>ホカン</t>
    </rPh>
    <rPh sb="17" eb="19">
      <t>セツビ</t>
    </rPh>
    <rPh sb="20" eb="22">
      <t>オクユ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</si>
</sst>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%"/>
  </numFmts>
  <fonts count="12" x14ac:knownFonts="1">
    <font>
      <sz val="11"/>
      <color theme="1"/>
      <name val="HG丸ｺﾞｼｯｸM-PRO"/>
      <family val="2"/>
      <charset val="128"/>
    </font>
    <font>
      <sz val="6"/>
      <name val="HG丸ｺﾞｼｯｸM-PRO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2"/>
      <charset val="128"/>
    </font>
    <font>
      <sz val="7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2"/>
      <charset val="128"/>
    </font>
    <font>
      <sz val="11"/>
      <color theme="0"/>
      <name val="HG丸ｺﾞｼｯｸM-PRO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2" borderId="0" xfId="0" applyFont="1" applyFill="1" applyBorder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>
      <alignment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12" xfId="0" applyBorder="1">
      <alignment vertical="center"/>
    </xf>
    <xf numFmtId="0" fontId="4" fillId="2" borderId="11" xfId="0" applyFont="1" applyFill="1" applyBorder="1" applyAlignment="1">
      <alignment vertical="center"/>
    </xf>
    <xf numFmtId="0" fontId="0" fillId="3" borderId="0" xfId="0" applyFill="1">
      <alignment vertical="center"/>
    </xf>
    <xf numFmtId="9" fontId="4" fillId="2" borderId="0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0" fillId="2" borderId="7" xfId="0" applyFill="1" applyBorder="1" applyAlignment="1"/>
    <xf numFmtId="0" fontId="3" fillId="2" borderId="2" xfId="0" applyFont="1" applyFill="1" applyBorder="1" applyAlignment="1">
      <alignment vertical="center"/>
    </xf>
    <xf numFmtId="0" fontId="0" fillId="2" borderId="4" xfId="0" applyFill="1" applyBorder="1" applyAlignment="1">
      <alignment horizontal="left"/>
    </xf>
    <xf numFmtId="0" fontId="0" fillId="2" borderId="9" xfId="0" applyFill="1" applyBorder="1" applyAlignment="1"/>
    <xf numFmtId="0" fontId="10" fillId="2" borderId="2" xfId="0" applyFont="1" applyFill="1" applyBorder="1" applyAlignment="1">
      <alignment vertical="center"/>
    </xf>
    <xf numFmtId="0" fontId="11" fillId="2" borderId="0" xfId="0" applyFont="1" applyFill="1">
      <alignment vertical="center"/>
    </xf>
    <xf numFmtId="0" fontId="0" fillId="0" borderId="0" xfId="0" applyFill="1">
      <alignment vertical="center"/>
    </xf>
    <xf numFmtId="0" fontId="4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 applyProtection="1">
      <alignment horizontal="center" vertical="center"/>
      <protection locked="0"/>
    </xf>
    <xf numFmtId="176" fontId="3" fillId="2" borderId="1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/>
    </xf>
    <xf numFmtId="177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>
      <alignment horizontal="left" vertical="center"/>
    </xf>
    <xf numFmtId="176" fontId="4" fillId="2" borderId="12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176" fontId="0" fillId="2" borderId="12" xfId="0" applyNumberForma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right" vertical="center" shrinkToFit="1"/>
    </xf>
    <xf numFmtId="0" fontId="0" fillId="2" borderId="3" xfId="0" applyFill="1" applyBorder="1" applyAlignment="1">
      <alignment horizontal="right" vertical="center" shrinkToFit="1"/>
    </xf>
    <xf numFmtId="0" fontId="0" fillId="2" borderId="5" xfId="0" applyFill="1" applyBorder="1" applyAlignment="1">
      <alignment horizontal="right" vertical="center" shrinkToFit="1"/>
    </xf>
    <xf numFmtId="0" fontId="0" fillId="2" borderId="6" xfId="0" applyFill="1" applyBorder="1" applyAlignment="1">
      <alignment horizontal="right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77" fontId="5" fillId="2" borderId="3" xfId="0" applyNumberFormat="1" applyFont="1" applyFill="1" applyBorder="1" applyAlignment="1">
      <alignment vertical="center"/>
    </xf>
    <xf numFmtId="177" fontId="4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77" fontId="5" fillId="2" borderId="6" xfId="0" applyNumberFormat="1" applyFont="1" applyFill="1" applyBorder="1" applyAlignment="1">
      <alignment vertical="center"/>
    </xf>
    <xf numFmtId="0" fontId="0" fillId="2" borderId="5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right" vertical="center" shrinkToFit="1"/>
    </xf>
    <xf numFmtId="0" fontId="0" fillId="2" borderId="0" xfId="0" applyFill="1" applyBorder="1" applyAlignment="1">
      <alignment horizontal="right" vertical="center" shrinkToFit="1"/>
    </xf>
    <xf numFmtId="0" fontId="0" fillId="2" borderId="9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0" fillId="2" borderId="5" xfId="0" applyNumberFormat="1" applyFill="1" applyBorder="1" applyAlignment="1">
      <alignment horizontal="right" vertical="center"/>
    </xf>
    <xf numFmtId="0" fontId="0" fillId="2" borderId="6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1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33"/>
      <color rgb="FFFF66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tabSelected="1" workbookViewId="0">
      <selection sqref="A1:AY2"/>
    </sheetView>
  </sheetViews>
  <sheetFormatPr defaultRowHeight="13.5" x14ac:dyDescent="0.15"/>
  <cols>
    <col min="1" max="13" width="1.6328125" customWidth="1"/>
    <col min="14" max="14" width="1.6328125" style="1" customWidth="1"/>
    <col min="15" max="68" width="1.6328125" customWidth="1"/>
    <col min="69" max="70" width="2.6328125" customWidth="1"/>
  </cols>
  <sheetData>
    <row r="1" spans="1:61" x14ac:dyDescent="0.15">
      <c r="A1" s="142" t="s">
        <v>
83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2"/>
      <c r="BA1" s="2"/>
      <c r="BB1" s="2"/>
      <c r="BC1" s="2"/>
      <c r="BD1" s="2"/>
      <c r="BE1" s="2"/>
      <c r="BF1" s="2"/>
      <c r="BG1" s="2"/>
      <c r="BH1" s="2"/>
      <c r="BI1" s="61"/>
    </row>
    <row r="2" spans="1:6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2"/>
      <c r="BA2" s="2"/>
      <c r="BB2" s="2"/>
      <c r="BC2" s="2"/>
      <c r="BD2" s="2"/>
      <c r="BE2" s="2"/>
      <c r="BF2" s="2"/>
      <c r="BG2" s="2"/>
      <c r="BH2" s="2"/>
      <c r="BI2" s="61"/>
    </row>
    <row r="3" spans="1:6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1"/>
    </row>
    <row r="4" spans="1:61" ht="15" customHeight="1" x14ac:dyDescent="0.15">
      <c r="A4" s="4" t="s">
        <v>
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1"/>
    </row>
    <row r="5" spans="1:61" ht="15.95" customHeight="1" x14ac:dyDescent="0.15">
      <c r="A5" s="95" t="s">
        <v>
1</v>
      </c>
      <c r="B5" s="95"/>
      <c r="C5" s="95"/>
      <c r="D5" s="95"/>
      <c r="E5" s="95"/>
      <c r="F5" s="95" t="s">
        <v>
2</v>
      </c>
      <c r="G5" s="95"/>
      <c r="H5" s="95"/>
      <c r="I5" s="95"/>
      <c r="J5" s="95"/>
      <c r="K5" s="70" t="s">
        <v>
24</v>
      </c>
      <c r="L5" s="71"/>
      <c r="M5" s="71"/>
      <c r="N5" s="71"/>
      <c r="O5" s="71"/>
      <c r="P5" s="71" t="s">
        <v>
25</v>
      </c>
      <c r="Q5" s="71" t="s">
        <v>
26</v>
      </c>
      <c r="R5" s="71"/>
      <c r="S5" s="71"/>
      <c r="T5" s="71"/>
      <c r="U5" s="71"/>
      <c r="V5" s="71" t="s">
        <v>
25</v>
      </c>
      <c r="W5" s="71" t="s">
        <v>
28</v>
      </c>
      <c r="X5" s="71"/>
      <c r="Y5" s="71"/>
      <c r="Z5" s="71"/>
      <c r="AA5" s="71"/>
      <c r="AB5" s="71" t="s">
        <v>
25</v>
      </c>
      <c r="AC5" s="71" t="s">
        <v>
30</v>
      </c>
      <c r="AD5" s="71"/>
      <c r="AE5" s="71"/>
      <c r="AF5" s="71"/>
      <c r="AG5" s="71"/>
      <c r="AH5" s="71" t="s">
        <v>
25</v>
      </c>
      <c r="AI5" s="106" t="s">
        <v>
62</v>
      </c>
      <c r="AJ5" s="106"/>
      <c r="AK5" s="106"/>
      <c r="AL5" s="106"/>
      <c r="AM5" s="106"/>
      <c r="AN5" s="71" t="s">
        <v>
38</v>
      </c>
      <c r="AO5" s="71" t="s">
        <v>
31</v>
      </c>
      <c r="AP5" s="71"/>
      <c r="AQ5" s="71"/>
      <c r="AR5" s="71"/>
      <c r="AS5" s="71"/>
      <c r="AT5" s="71" t="s">
        <v>
33</v>
      </c>
      <c r="AU5" s="103" t="s">
        <v>
64</v>
      </c>
      <c r="AV5" s="71"/>
      <c r="AW5" s="71"/>
      <c r="AX5" s="71"/>
      <c r="AY5" s="104"/>
      <c r="AZ5" s="147" t="s">
        <v>
72</v>
      </c>
      <c r="BA5" s="148"/>
      <c r="BB5" s="148"/>
      <c r="BC5" s="149"/>
      <c r="BD5" s="95" t="s">
        <v>
15</v>
      </c>
      <c r="BE5" s="96"/>
      <c r="BF5" s="97" t="s">
        <v>
14</v>
      </c>
      <c r="BG5" s="98"/>
      <c r="BH5" s="99"/>
      <c r="BI5" s="61"/>
    </row>
    <row r="6" spans="1:61" ht="15.95" customHeight="1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72"/>
      <c r="L6" s="73"/>
      <c r="M6" s="73"/>
      <c r="N6" s="73"/>
      <c r="O6" s="73"/>
      <c r="P6" s="73"/>
      <c r="Q6" s="73" t="s">
        <v>
27</v>
      </c>
      <c r="R6" s="73"/>
      <c r="S6" s="73"/>
      <c r="T6" s="73"/>
      <c r="U6" s="73"/>
      <c r="V6" s="73"/>
      <c r="W6" s="73" t="s">
        <v>
29</v>
      </c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107"/>
      <c r="AJ6" s="107"/>
      <c r="AK6" s="107"/>
      <c r="AL6" s="107"/>
      <c r="AM6" s="107"/>
      <c r="AN6" s="73"/>
      <c r="AO6" s="73" t="s">
        <v>
32</v>
      </c>
      <c r="AP6" s="73"/>
      <c r="AQ6" s="73"/>
      <c r="AR6" s="73"/>
      <c r="AS6" s="73"/>
      <c r="AT6" s="73"/>
      <c r="AU6" s="73"/>
      <c r="AV6" s="73"/>
      <c r="AW6" s="73"/>
      <c r="AX6" s="73"/>
      <c r="AY6" s="105"/>
      <c r="AZ6" s="150"/>
      <c r="BA6" s="151"/>
      <c r="BB6" s="151"/>
      <c r="BC6" s="152"/>
      <c r="BD6" s="96"/>
      <c r="BE6" s="96"/>
      <c r="BF6" s="100"/>
      <c r="BG6" s="101"/>
      <c r="BH6" s="102"/>
      <c r="BI6" s="61"/>
    </row>
    <row r="7" spans="1:61" ht="18" customHeight="1" x14ac:dyDescent="0.15">
      <c r="A7" s="70" t="s">
        <v>
3</v>
      </c>
      <c r="B7" s="71"/>
      <c r="C7" s="71"/>
      <c r="D7" s="71"/>
      <c r="E7" s="104"/>
      <c r="F7" s="118"/>
      <c r="G7" s="118"/>
      <c r="H7" s="118"/>
      <c r="I7" s="118"/>
      <c r="J7" s="118"/>
      <c r="K7" s="13"/>
      <c r="L7" s="14"/>
      <c r="M7" s="14"/>
      <c r="N7" s="15"/>
      <c r="O7" s="14"/>
      <c r="P7" s="14"/>
      <c r="Q7" s="14"/>
      <c r="R7" s="14"/>
      <c r="S7" s="8"/>
      <c r="T7" s="8"/>
      <c r="U7" s="8"/>
      <c r="V7" s="8"/>
      <c r="W7" s="20" t="s">
        <v>
36</v>
      </c>
      <c r="X7" s="119">
        <v>
0.76900000000000002</v>
      </c>
      <c r="Y7" s="119"/>
      <c r="Z7" s="119"/>
      <c r="AA7" s="20" t="s">
        <v>
35</v>
      </c>
      <c r="AB7" s="8" t="s">
        <v>
56</v>
      </c>
      <c r="AC7" s="20" t="s">
        <v>
36</v>
      </c>
      <c r="AD7" s="121">
        <v>
3</v>
      </c>
      <c r="AE7" s="121"/>
      <c r="AF7" s="63" t="s">
        <v>
66</v>
      </c>
      <c r="AG7" s="20" t="s">
        <v>
35</v>
      </c>
      <c r="AH7" s="8" t="s">
        <v>
56</v>
      </c>
      <c r="AI7" s="20" t="s">
        <v>
36</v>
      </c>
      <c r="AJ7" s="120">
        <v>
0.8</v>
      </c>
      <c r="AK7" s="120"/>
      <c r="AL7" s="120"/>
      <c r="AM7" s="20" t="s">
        <v>
35</v>
      </c>
      <c r="AN7" s="8" t="s">
        <v>
38</v>
      </c>
      <c r="AO7" s="20" t="s">
        <v>
36</v>
      </c>
      <c r="AP7" s="123">
        <v>
7</v>
      </c>
      <c r="AQ7" s="123"/>
      <c r="AR7" s="63" t="s">
        <v>
70</v>
      </c>
      <c r="AS7" s="20" t="s">
        <v>
35</v>
      </c>
      <c r="AT7" s="8" t="s">
        <v>
33</v>
      </c>
      <c r="AU7" s="124">
        <f>
IF(AP7&gt;0,ROUNDUP(L11*R11*X7*AJ7*AD7/AP7,0),)</f>
        <v>
14</v>
      </c>
      <c r="AV7" s="124"/>
      <c r="AW7" s="36" t="s">
        <v>
13</v>
      </c>
      <c r="AX7" s="53"/>
      <c r="AY7" s="37" t="s">
        <v>
16</v>
      </c>
      <c r="AZ7" s="52" t="s">
        <v>
80</v>
      </c>
      <c r="BA7" s="49"/>
      <c r="BB7" s="49"/>
      <c r="BC7" s="57"/>
      <c r="BD7" s="108">
        <v>
2</v>
      </c>
      <c r="BE7" s="109"/>
      <c r="BF7" s="112">
        <f>
IF(BD7&gt;0,ROUNDUP(AZ8/BD7,0),)</f>
        <v>
18</v>
      </c>
      <c r="BG7" s="113"/>
      <c r="BH7" s="116" t="s">
        <v>
13</v>
      </c>
      <c r="BI7" s="61"/>
    </row>
    <row r="8" spans="1:61" ht="18" customHeight="1" x14ac:dyDescent="0.15">
      <c r="A8" s="72" t="s">
        <v>
4</v>
      </c>
      <c r="B8" s="73"/>
      <c r="C8" s="73"/>
      <c r="D8" s="73"/>
      <c r="E8" s="105"/>
      <c r="F8" s="118"/>
      <c r="G8" s="118"/>
      <c r="H8" s="118"/>
      <c r="I8" s="118"/>
      <c r="J8" s="118"/>
      <c r="K8" s="5"/>
      <c r="L8" s="6"/>
      <c r="M8" s="6"/>
      <c r="N8" s="12"/>
      <c r="O8" s="6"/>
      <c r="P8" s="6"/>
      <c r="Q8" s="6"/>
      <c r="R8" s="6"/>
      <c r="S8" s="9"/>
      <c r="T8" s="9"/>
      <c r="U8" s="9"/>
      <c r="V8" s="9"/>
      <c r="W8" s="21" t="s">
        <v>
36</v>
      </c>
      <c r="X8" s="81">
        <v>
7.4999999999999997E-2</v>
      </c>
      <c r="Y8" s="81"/>
      <c r="Z8" s="81"/>
      <c r="AA8" s="21" t="s">
        <v>
35</v>
      </c>
      <c r="AB8" s="10" t="s">
        <v>
25</v>
      </c>
      <c r="AC8" s="21" t="s">
        <v>
36</v>
      </c>
      <c r="AD8" s="79">
        <v>
6</v>
      </c>
      <c r="AE8" s="79"/>
      <c r="AF8" s="64" t="s">
        <v>
66</v>
      </c>
      <c r="AG8" s="21" t="s">
        <v>
35</v>
      </c>
      <c r="AH8" s="10"/>
      <c r="AI8" s="21"/>
      <c r="AJ8" s="45"/>
      <c r="AK8" s="6"/>
      <c r="AL8" s="6"/>
      <c r="AM8" s="21"/>
      <c r="AN8" s="10" t="s">
        <v>
38</v>
      </c>
      <c r="AO8" s="21" t="s">
        <v>
36</v>
      </c>
      <c r="AP8" s="122">
        <v>
2</v>
      </c>
      <c r="AQ8" s="122"/>
      <c r="AR8" s="64" t="s">
        <v>
67</v>
      </c>
      <c r="AS8" s="21" t="s">
        <v>
35</v>
      </c>
      <c r="AT8" s="9" t="s">
        <v>
33</v>
      </c>
      <c r="AU8" s="125">
        <f>
IF(AP8&gt;0,ROUNDUP(L11*R11*X8*AD8/AP8,0),)</f>
        <v>
12</v>
      </c>
      <c r="AV8" s="125"/>
      <c r="AW8" s="12" t="s">
        <v>
13</v>
      </c>
      <c r="AX8" s="48"/>
      <c r="AY8" s="38" t="s">
        <v>
17</v>
      </c>
      <c r="AZ8" s="145">
        <f>
ROUNDDOWN((SUM(AU7:AV8,0))*1.4,0)</f>
        <v>
36</v>
      </c>
      <c r="BA8" s="146"/>
      <c r="BB8" s="146"/>
      <c r="BC8" s="55" t="s">
        <v>
63</v>
      </c>
      <c r="BD8" s="110"/>
      <c r="BE8" s="111"/>
      <c r="BF8" s="114"/>
      <c r="BG8" s="115"/>
      <c r="BH8" s="117"/>
      <c r="BI8" s="61"/>
    </row>
    <row r="9" spans="1:61" ht="18" customHeight="1" x14ac:dyDescent="0.15">
      <c r="A9" s="70" t="s">
        <v>
5</v>
      </c>
      <c r="B9" s="71"/>
      <c r="C9" s="71"/>
      <c r="D9" s="71"/>
      <c r="E9" s="104"/>
      <c r="F9" s="95" t="s">
        <v>
11</v>
      </c>
      <c r="G9" s="95"/>
      <c r="H9" s="95"/>
      <c r="I9" s="95"/>
      <c r="J9" s="95"/>
      <c r="K9" s="5"/>
      <c r="L9" s="6"/>
      <c r="M9" s="6"/>
      <c r="N9" s="12"/>
      <c r="O9" s="6"/>
      <c r="P9" s="6"/>
      <c r="Q9" s="6"/>
      <c r="R9" s="6"/>
      <c r="S9" s="9"/>
      <c r="T9" s="9"/>
      <c r="U9" s="9"/>
      <c r="V9" s="9"/>
      <c r="W9" s="78" t="s">
        <v>
36</v>
      </c>
      <c r="X9" s="81">
        <v>
4.3999999999999997E-2</v>
      </c>
      <c r="Y9" s="81"/>
      <c r="Z9" s="81"/>
      <c r="AA9" s="78" t="s">
        <v>
37</v>
      </c>
      <c r="AB9" s="78" t="s">
        <v>
25</v>
      </c>
      <c r="AC9" s="78" t="s">
        <v>
36</v>
      </c>
      <c r="AD9" s="79">
        <v>
13</v>
      </c>
      <c r="AE9" s="79"/>
      <c r="AF9" s="80" t="s">
        <v>
66</v>
      </c>
      <c r="AG9" s="78" t="s">
        <v>
37</v>
      </c>
      <c r="AH9" s="78"/>
      <c r="AI9" s="78"/>
      <c r="AJ9" s="78"/>
      <c r="AK9" s="78"/>
      <c r="AL9" s="78"/>
      <c r="AM9" s="78"/>
      <c r="AN9" s="78" t="s">
        <v>
38</v>
      </c>
      <c r="AO9" s="78" t="s">
        <v>
36</v>
      </c>
      <c r="AP9" s="79">
        <v>
11</v>
      </c>
      <c r="AQ9" s="79"/>
      <c r="AR9" s="80" t="s">
        <v>
70</v>
      </c>
      <c r="AS9" s="78" t="s">
        <v>
37</v>
      </c>
      <c r="AT9" s="78" t="s">
        <v>
33</v>
      </c>
      <c r="AU9" s="78">
        <f>
ROUNDUP(L11*R11*X9*AD9/AP9,0)</f>
        <v>
3</v>
      </c>
      <c r="AV9" s="78"/>
      <c r="AW9" s="78" t="s">
        <v>
13</v>
      </c>
      <c r="AX9" s="48"/>
      <c r="AY9" s="141" t="s">
        <v>
18</v>
      </c>
      <c r="AZ9" s="56" t="s">
        <v>
79</v>
      </c>
      <c r="BA9" s="14"/>
      <c r="BB9" s="14"/>
      <c r="BC9" s="54"/>
      <c r="BD9" s="108">
        <v>
4</v>
      </c>
      <c r="BE9" s="109"/>
      <c r="BF9" s="112">
        <f>
IF(BD9&gt;0,ROUNDUP(AZ10/BD9,0),)</f>
        <v>
1</v>
      </c>
      <c r="BG9" s="113"/>
      <c r="BH9" s="116" t="s">
        <v>
13</v>
      </c>
      <c r="BI9" s="61"/>
    </row>
    <row r="10" spans="1:61" ht="18" customHeight="1" x14ac:dyDescent="0.15">
      <c r="A10" s="72"/>
      <c r="B10" s="73"/>
      <c r="C10" s="73"/>
      <c r="D10" s="73"/>
      <c r="E10" s="105"/>
      <c r="F10" s="95"/>
      <c r="G10" s="95"/>
      <c r="H10" s="95"/>
      <c r="I10" s="95"/>
      <c r="J10" s="95"/>
      <c r="K10" s="5"/>
      <c r="L10" s="6"/>
      <c r="M10" s="6"/>
      <c r="N10" s="12"/>
      <c r="O10" s="6"/>
      <c r="P10" s="6"/>
      <c r="Q10" s="6"/>
      <c r="R10" s="6"/>
      <c r="S10" s="9"/>
      <c r="T10" s="9"/>
      <c r="U10" s="9"/>
      <c r="V10" s="9"/>
      <c r="W10" s="78"/>
      <c r="X10" s="81"/>
      <c r="Y10" s="81"/>
      <c r="Z10" s="81"/>
      <c r="AA10" s="78"/>
      <c r="AB10" s="78"/>
      <c r="AC10" s="78"/>
      <c r="AD10" s="79"/>
      <c r="AE10" s="79"/>
      <c r="AF10" s="80"/>
      <c r="AG10" s="78"/>
      <c r="AH10" s="78"/>
      <c r="AI10" s="78"/>
      <c r="AJ10" s="78"/>
      <c r="AK10" s="78"/>
      <c r="AL10" s="78"/>
      <c r="AM10" s="78"/>
      <c r="AN10" s="78"/>
      <c r="AO10" s="78"/>
      <c r="AP10" s="79"/>
      <c r="AQ10" s="79"/>
      <c r="AR10" s="80"/>
      <c r="AS10" s="78"/>
      <c r="AT10" s="78"/>
      <c r="AU10" s="78"/>
      <c r="AV10" s="78"/>
      <c r="AW10" s="78"/>
      <c r="AX10" s="48"/>
      <c r="AY10" s="141"/>
      <c r="AZ10" s="129">
        <f>
ROUNDDOWN(SUM(AU9)*1.4,0)</f>
        <v>
4</v>
      </c>
      <c r="BA10" s="130"/>
      <c r="BB10" s="130"/>
      <c r="BC10" s="55" t="s">
        <v>
63</v>
      </c>
      <c r="BD10" s="110"/>
      <c r="BE10" s="111"/>
      <c r="BF10" s="114"/>
      <c r="BG10" s="115"/>
      <c r="BH10" s="117"/>
      <c r="BI10" s="61"/>
    </row>
    <row r="11" spans="1:61" ht="18" customHeight="1" x14ac:dyDescent="0.15">
      <c r="A11" s="70" t="s">
        <v>
6</v>
      </c>
      <c r="B11" s="71"/>
      <c r="C11" s="71"/>
      <c r="D11" s="71"/>
      <c r="E11" s="104"/>
      <c r="F11" s="140" t="s">
        <v>
55</v>
      </c>
      <c r="G11" s="95"/>
      <c r="H11" s="95"/>
      <c r="I11" s="95"/>
      <c r="J11" s="95"/>
      <c r="K11" s="39" t="s">
        <v>
36</v>
      </c>
      <c r="L11" s="77">
        <v>
80</v>
      </c>
      <c r="M11" s="77"/>
      <c r="N11" s="62" t="s">
        <v>
65</v>
      </c>
      <c r="O11" s="21" t="s">
        <v>
35</v>
      </c>
      <c r="P11" s="10" t="s">
        <v>
25</v>
      </c>
      <c r="Q11" s="40" t="s">
        <v>
36</v>
      </c>
      <c r="R11" s="82">
        <v>
0.65</v>
      </c>
      <c r="S11" s="82"/>
      <c r="T11" s="62" t="s">
        <v>
68</v>
      </c>
      <c r="U11" s="9" t="s">
        <v>
35</v>
      </c>
      <c r="V11" s="10" t="s">
        <v>
25</v>
      </c>
      <c r="W11" s="21" t="s">
        <v>
36</v>
      </c>
      <c r="X11" s="81">
        <v>
2.9000000000000001E-2</v>
      </c>
      <c r="Y11" s="81"/>
      <c r="Z11" s="81"/>
      <c r="AA11" s="21" t="s">
        <v>
35</v>
      </c>
      <c r="AB11" s="10" t="s">
        <v>
25</v>
      </c>
      <c r="AC11" s="21" t="s">
        <v>
36</v>
      </c>
      <c r="AD11" s="79">
        <v>
6</v>
      </c>
      <c r="AE11" s="79"/>
      <c r="AF11" s="64" t="s">
        <v>
66</v>
      </c>
      <c r="AG11" s="21" t="s">
        <v>
35</v>
      </c>
      <c r="AH11" s="10"/>
      <c r="AI11" s="21"/>
      <c r="AJ11" s="78"/>
      <c r="AK11" s="78"/>
      <c r="AL11" s="78"/>
      <c r="AM11" s="21"/>
      <c r="AN11" s="10" t="s">
        <v>
38</v>
      </c>
      <c r="AO11" s="21" t="s">
        <v>
36</v>
      </c>
      <c r="AP11" s="79">
        <v>
16</v>
      </c>
      <c r="AQ11" s="79"/>
      <c r="AR11" s="64" t="s">
        <v>
67</v>
      </c>
      <c r="AS11" s="21" t="s">
        <v>
35</v>
      </c>
      <c r="AT11" s="9" t="s">
        <v>
33</v>
      </c>
      <c r="AU11" s="78">
        <f>
ROUNDUP(L11*R11*X11*AD11/AP11,0)</f>
        <v>
1</v>
      </c>
      <c r="AV11" s="78"/>
      <c r="AW11" s="12" t="s">
        <v>
13</v>
      </c>
      <c r="AX11" s="48"/>
      <c r="AY11" s="38" t="s">
        <v>
19</v>
      </c>
      <c r="AZ11" s="56" t="s">
        <v>
71</v>
      </c>
      <c r="BA11" s="14"/>
      <c r="BB11" s="14"/>
      <c r="BC11" s="54"/>
      <c r="BD11" s="127">
        <v>
4</v>
      </c>
      <c r="BE11" s="127"/>
      <c r="BF11" s="112">
        <f>
IF(BD11&gt;0,ROUNDUP(AZ13/BD11,0),)</f>
        <v>
2</v>
      </c>
      <c r="BG11" s="113"/>
      <c r="BH11" s="116" t="s">
        <v>
13</v>
      </c>
      <c r="BI11" s="61"/>
    </row>
    <row r="12" spans="1:61" ht="18" customHeight="1" x14ac:dyDescent="0.15">
      <c r="A12" s="138" t="s">
        <v>
7</v>
      </c>
      <c r="B12" s="78"/>
      <c r="C12" s="78"/>
      <c r="D12" s="78"/>
      <c r="E12" s="139"/>
      <c r="F12" s="95"/>
      <c r="G12" s="95"/>
      <c r="H12" s="95"/>
      <c r="I12" s="95"/>
      <c r="J12" s="95"/>
      <c r="K12" s="5"/>
      <c r="L12" s="6"/>
      <c r="M12" s="6"/>
      <c r="N12" s="12"/>
      <c r="O12" s="6"/>
      <c r="P12" s="6"/>
      <c r="Q12" s="6"/>
      <c r="R12" s="6"/>
      <c r="S12" s="9"/>
      <c r="T12" s="9"/>
      <c r="U12" s="9"/>
      <c r="V12" s="9"/>
      <c r="W12" s="21" t="s">
        <v>
36</v>
      </c>
      <c r="X12" s="81">
        <v>
0.01</v>
      </c>
      <c r="Y12" s="81"/>
      <c r="Z12" s="81"/>
      <c r="AA12" s="21" t="s">
        <v>
35</v>
      </c>
      <c r="AB12" s="10" t="s">
        <v>
25</v>
      </c>
      <c r="AC12" s="21" t="s">
        <v>
36</v>
      </c>
      <c r="AD12" s="79">
        <v>
6</v>
      </c>
      <c r="AE12" s="79"/>
      <c r="AF12" s="64" t="s">
        <v>
66</v>
      </c>
      <c r="AG12" s="21" t="s">
        <v>
35</v>
      </c>
      <c r="AH12" s="10"/>
      <c r="AI12" s="21"/>
      <c r="AJ12" s="78"/>
      <c r="AK12" s="78"/>
      <c r="AL12" s="78"/>
      <c r="AM12" s="21"/>
      <c r="AN12" s="10" t="s">
        <v>
38</v>
      </c>
      <c r="AO12" s="21" t="s">
        <v>
36</v>
      </c>
      <c r="AP12" s="79">
        <v>
3</v>
      </c>
      <c r="AQ12" s="79"/>
      <c r="AR12" s="64" t="s">
        <v>
67</v>
      </c>
      <c r="AS12" s="21" t="s">
        <v>
35</v>
      </c>
      <c r="AT12" s="9" t="s">
        <v>
33</v>
      </c>
      <c r="AU12" s="78">
        <f>
ROUNDUP(L11*R11*X12*AD12/AP12,0)</f>
        <v>
2</v>
      </c>
      <c r="AV12" s="78"/>
      <c r="AW12" s="12" t="s">
        <v>
13</v>
      </c>
      <c r="AX12" s="48"/>
      <c r="AY12" s="38" t="s">
        <v>
20</v>
      </c>
      <c r="AZ12" s="143" t="s">
        <v>
81</v>
      </c>
      <c r="BA12" s="144"/>
      <c r="BB12" s="144"/>
      <c r="BC12" s="58"/>
      <c r="BD12" s="127"/>
      <c r="BE12" s="127"/>
      <c r="BF12" s="135"/>
      <c r="BG12" s="136"/>
      <c r="BH12" s="137"/>
      <c r="BI12" s="61"/>
    </row>
    <row r="13" spans="1:61" ht="18" customHeight="1" x14ac:dyDescent="0.15">
      <c r="A13" s="72" t="s">
        <v>
8</v>
      </c>
      <c r="B13" s="73"/>
      <c r="C13" s="73"/>
      <c r="D13" s="73"/>
      <c r="E13" s="105"/>
      <c r="F13" s="95"/>
      <c r="G13" s="95"/>
      <c r="H13" s="95"/>
      <c r="I13" s="95"/>
      <c r="J13" s="95"/>
      <c r="K13" s="5"/>
      <c r="L13" s="6"/>
      <c r="M13" s="6"/>
      <c r="N13" s="12"/>
      <c r="O13" s="6"/>
      <c r="P13" s="6"/>
      <c r="Q13" s="6"/>
      <c r="R13" s="6"/>
      <c r="S13" s="9"/>
      <c r="T13" s="9"/>
      <c r="U13" s="9"/>
      <c r="V13" s="9"/>
      <c r="W13" s="21" t="s">
        <v>
36</v>
      </c>
      <c r="X13" s="81">
        <v>
5.8000000000000003E-2</v>
      </c>
      <c r="Y13" s="81"/>
      <c r="Z13" s="81"/>
      <c r="AA13" s="21" t="s">
        <v>
35</v>
      </c>
      <c r="AB13" s="10" t="s">
        <v>
25</v>
      </c>
      <c r="AC13" s="21" t="s">
        <v>
36</v>
      </c>
      <c r="AD13" s="79">
        <v>
6</v>
      </c>
      <c r="AE13" s="79"/>
      <c r="AF13" s="64" t="s">
        <v>
66</v>
      </c>
      <c r="AG13" s="21" t="s">
        <v>
35</v>
      </c>
      <c r="AH13" s="10"/>
      <c r="AI13" s="21"/>
      <c r="AJ13" s="78"/>
      <c r="AK13" s="78"/>
      <c r="AL13" s="78"/>
      <c r="AM13" s="21"/>
      <c r="AN13" s="10" t="s">
        <v>
38</v>
      </c>
      <c r="AO13" s="21" t="s">
        <v>
36</v>
      </c>
      <c r="AP13" s="79">
        <v>
17</v>
      </c>
      <c r="AQ13" s="79"/>
      <c r="AR13" s="64" t="s">
        <v>
69</v>
      </c>
      <c r="AS13" s="21" t="s">
        <v>
35</v>
      </c>
      <c r="AT13" s="9" t="s">
        <v>
33</v>
      </c>
      <c r="AU13" s="78">
        <f>
ROUNDUP(L11*R11*X13*AD13/AP13,0)</f>
        <v>
2</v>
      </c>
      <c r="AV13" s="78"/>
      <c r="AW13" s="12" t="s">
        <v>
13</v>
      </c>
      <c r="AX13" s="48"/>
      <c r="AY13" s="38" t="s">
        <v>
21</v>
      </c>
      <c r="AZ13" s="129">
        <f>
ROUNDDOWN(SUM(AU11:AV13)*1.4,0)</f>
        <v>
7</v>
      </c>
      <c r="BA13" s="130"/>
      <c r="BB13" s="130"/>
      <c r="BC13" s="55" t="s">
        <v>
63</v>
      </c>
      <c r="BD13" s="127"/>
      <c r="BE13" s="127"/>
      <c r="BF13" s="114"/>
      <c r="BG13" s="115"/>
      <c r="BH13" s="117"/>
      <c r="BI13" s="61"/>
    </row>
    <row r="14" spans="1:61" ht="18" customHeight="1" x14ac:dyDescent="0.15">
      <c r="A14" s="70" t="s">
        <v>
9</v>
      </c>
      <c r="B14" s="71"/>
      <c r="C14" s="71"/>
      <c r="D14" s="71"/>
      <c r="E14" s="104"/>
      <c r="F14" s="95" t="s">
        <v>
12</v>
      </c>
      <c r="G14" s="95"/>
      <c r="H14" s="95"/>
      <c r="I14" s="95"/>
      <c r="J14" s="95"/>
      <c r="K14" s="5"/>
      <c r="L14" s="6"/>
      <c r="M14" s="6"/>
      <c r="N14" s="12"/>
      <c r="O14" s="6"/>
      <c r="P14" s="6"/>
      <c r="Q14" s="6"/>
      <c r="R14" s="6"/>
      <c r="S14" s="9"/>
      <c r="T14" s="9"/>
      <c r="U14" s="9"/>
      <c r="V14" s="9"/>
      <c r="W14" s="21" t="s">
        <v>
36</v>
      </c>
      <c r="X14" s="81">
        <v>
1.2999999999999999E-2</v>
      </c>
      <c r="Y14" s="81"/>
      <c r="Z14" s="81"/>
      <c r="AA14" s="21" t="s">
        <v>
35</v>
      </c>
      <c r="AB14" s="10" t="s">
        <v>
25</v>
      </c>
      <c r="AC14" s="21" t="s">
        <v>
36</v>
      </c>
      <c r="AD14" s="79">
        <v>
6</v>
      </c>
      <c r="AE14" s="79"/>
      <c r="AF14" s="64" t="s">
        <v>
66</v>
      </c>
      <c r="AG14" s="21" t="s">
        <v>
35</v>
      </c>
      <c r="AH14" s="10"/>
      <c r="AI14" s="21"/>
      <c r="AJ14" s="78"/>
      <c r="AK14" s="78"/>
      <c r="AL14" s="78"/>
      <c r="AM14" s="21"/>
      <c r="AN14" s="10" t="s">
        <v>
38</v>
      </c>
      <c r="AO14" s="21" t="s">
        <v>
36</v>
      </c>
      <c r="AP14" s="79">
        <v>
4</v>
      </c>
      <c r="AQ14" s="79"/>
      <c r="AR14" s="64" t="s">
        <v>
70</v>
      </c>
      <c r="AS14" s="21" t="s">
        <v>
35</v>
      </c>
      <c r="AT14" s="9" t="s">
        <v>
33</v>
      </c>
      <c r="AU14" s="78">
        <f>
ROUNDUP(L11*R11*X14*AD14/AP14,0)</f>
        <v>
2</v>
      </c>
      <c r="AV14" s="78"/>
      <c r="AW14" s="12" t="s">
        <v>
13</v>
      </c>
      <c r="AX14" s="48"/>
      <c r="AY14" s="38" t="s">
        <v>
22</v>
      </c>
      <c r="AZ14" s="59" t="s">
        <v>
82</v>
      </c>
      <c r="BA14" s="14"/>
      <c r="BB14" s="14"/>
      <c r="BC14" s="54"/>
      <c r="BD14" s="127">
        <v>
2</v>
      </c>
      <c r="BE14" s="127"/>
      <c r="BF14" s="112">
        <f>
IF(BD14&gt;0,ROUNDUP(AZ15/BD14,0),)</f>
        <v>
2</v>
      </c>
      <c r="BG14" s="113"/>
      <c r="BH14" s="116" t="s">
        <v>
13</v>
      </c>
      <c r="BI14" s="61"/>
    </row>
    <row r="15" spans="1:61" ht="18" customHeight="1" x14ac:dyDescent="0.15">
      <c r="A15" s="72" t="s">
        <v>
10</v>
      </c>
      <c r="B15" s="73"/>
      <c r="C15" s="73"/>
      <c r="D15" s="73"/>
      <c r="E15" s="105"/>
      <c r="F15" s="95"/>
      <c r="G15" s="95"/>
      <c r="H15" s="95"/>
      <c r="I15" s="95"/>
      <c r="J15" s="95"/>
      <c r="K15" s="16"/>
      <c r="L15" s="17"/>
      <c r="M15" s="17"/>
      <c r="N15" s="18"/>
      <c r="O15" s="17"/>
      <c r="P15" s="17"/>
      <c r="Q15" s="17"/>
      <c r="R15" s="17"/>
      <c r="S15" s="19"/>
      <c r="T15" s="19"/>
      <c r="U15" s="19"/>
      <c r="V15" s="19"/>
      <c r="W15" s="22" t="s">
        <v>
36</v>
      </c>
      <c r="X15" s="128">
        <v>
2E-3</v>
      </c>
      <c r="Y15" s="128"/>
      <c r="Z15" s="128"/>
      <c r="AA15" s="22" t="s">
        <v>
35</v>
      </c>
      <c r="AB15" s="19" t="s">
        <v>
25</v>
      </c>
      <c r="AC15" s="22" t="s">
        <v>
36</v>
      </c>
      <c r="AD15" s="131">
        <v>
6</v>
      </c>
      <c r="AE15" s="131"/>
      <c r="AF15" s="65" t="s">
        <v>
66</v>
      </c>
      <c r="AG15" s="22" t="s">
        <v>
35</v>
      </c>
      <c r="AH15" s="19"/>
      <c r="AI15" s="22"/>
      <c r="AJ15" s="73"/>
      <c r="AK15" s="73"/>
      <c r="AL15" s="73"/>
      <c r="AM15" s="22"/>
      <c r="AN15" s="19" t="s">
        <v>
38</v>
      </c>
      <c r="AO15" s="22" t="s">
        <v>
36</v>
      </c>
      <c r="AP15" s="131">
        <v>
1</v>
      </c>
      <c r="AQ15" s="131"/>
      <c r="AR15" s="65" t="s">
        <v>
70</v>
      </c>
      <c r="AS15" s="22" t="s">
        <v>
35</v>
      </c>
      <c r="AT15" s="19" t="s">
        <v>
33</v>
      </c>
      <c r="AU15" s="73">
        <f>
ROUNDUP(L11*R11*X15*AD15/AP15,0)</f>
        <v>
1</v>
      </c>
      <c r="AV15" s="73"/>
      <c r="AW15" s="18" t="s">
        <v>
13</v>
      </c>
      <c r="AX15" s="47"/>
      <c r="AY15" s="23" t="s">
        <v>
23</v>
      </c>
      <c r="AZ15" s="129">
        <f>
ROUNDDOWN(SUM(AU14:AV15)*1.4,0)</f>
        <v>
4</v>
      </c>
      <c r="BA15" s="130"/>
      <c r="BB15" s="130"/>
      <c r="BC15" s="55" t="s">
        <v>
63</v>
      </c>
      <c r="BD15" s="127"/>
      <c r="BE15" s="127"/>
      <c r="BF15" s="114"/>
      <c r="BG15" s="115"/>
      <c r="BH15" s="117"/>
      <c r="BI15" s="61"/>
    </row>
    <row r="16" spans="1:61" ht="15.95" customHeight="1" x14ac:dyDescent="0.15">
      <c r="A16" s="12"/>
      <c r="B16" s="12"/>
      <c r="C16" s="12"/>
      <c r="D16" s="12"/>
      <c r="E16" s="12"/>
      <c r="F16" s="24"/>
      <c r="G16" s="24"/>
      <c r="H16" s="24"/>
      <c r="I16" s="24"/>
      <c r="J16" s="24"/>
      <c r="K16" s="6"/>
      <c r="L16" s="6"/>
      <c r="M16" s="6"/>
      <c r="N16" s="12"/>
      <c r="O16" s="6"/>
      <c r="P16" s="6"/>
      <c r="Q16" s="6"/>
      <c r="R16" s="6"/>
      <c r="S16" s="9"/>
      <c r="T16" s="9"/>
      <c r="U16" s="9"/>
      <c r="V16" s="9"/>
      <c r="W16" s="21"/>
      <c r="X16" s="25"/>
      <c r="Y16" s="25"/>
      <c r="Z16" s="25"/>
      <c r="AA16" s="21"/>
      <c r="AB16" s="9"/>
      <c r="AC16" s="21"/>
      <c r="AD16" s="11"/>
      <c r="AE16" s="11"/>
      <c r="AF16" s="11"/>
      <c r="AG16" s="21"/>
      <c r="AH16" s="21"/>
      <c r="AI16" s="21"/>
      <c r="AJ16" s="21"/>
      <c r="AK16" s="21"/>
      <c r="AL16" s="21"/>
      <c r="AM16" s="21"/>
      <c r="AN16" s="9"/>
      <c r="AO16" s="21"/>
      <c r="AP16" s="25"/>
      <c r="AQ16" s="25"/>
      <c r="AR16" s="25"/>
      <c r="AS16" s="21"/>
      <c r="AT16" s="9"/>
      <c r="AU16" s="9"/>
      <c r="AV16" s="9"/>
      <c r="AW16" s="12"/>
      <c r="AX16" s="48"/>
      <c r="AY16" s="6"/>
      <c r="AZ16" s="26"/>
      <c r="BA16" s="26"/>
      <c r="BB16" s="26"/>
      <c r="BC16" s="27"/>
      <c r="BD16" s="26"/>
      <c r="BE16" s="26"/>
      <c r="BF16" s="26"/>
      <c r="BG16" s="26"/>
      <c r="BH16" s="26"/>
      <c r="BI16" s="61"/>
    </row>
    <row r="17" spans="1:61" ht="15" customHeight="1" x14ac:dyDescent="0.15">
      <c r="A17" s="4" t="s">
        <v>
40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61"/>
    </row>
    <row r="18" spans="1:61" ht="15.95" customHeight="1" x14ac:dyDescent="0.15">
      <c r="A18" s="83" t="s">
        <v>
2</v>
      </c>
      <c r="B18" s="84"/>
      <c r="C18" s="84"/>
      <c r="D18" s="84"/>
      <c r="E18" s="84"/>
      <c r="F18" s="84"/>
      <c r="G18" s="84"/>
      <c r="H18" s="84"/>
      <c r="I18" s="84"/>
      <c r="J18" s="85"/>
      <c r="K18" s="83" t="s">
        <v>
44</v>
      </c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5"/>
      <c r="W18" s="43" t="s">
        <v>
85</v>
      </c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42"/>
      <c r="AN18" s="31"/>
      <c r="AO18" s="31"/>
      <c r="AP18" s="31" t="s">
        <v>
59</v>
      </c>
      <c r="AQ18" s="31"/>
      <c r="AR18" s="31"/>
      <c r="AS18" s="31"/>
      <c r="AT18" s="31"/>
      <c r="AU18" s="31"/>
      <c r="AV18" s="31"/>
      <c r="AW18" s="31" t="s">
        <v>
58</v>
      </c>
      <c r="AX18" s="31"/>
      <c r="AY18" s="31" t="s">
        <v>
57</v>
      </c>
      <c r="AZ18" s="31"/>
      <c r="BA18" s="31"/>
      <c r="BB18" s="31"/>
      <c r="BC18" s="31"/>
      <c r="BD18" s="67"/>
      <c r="BE18" s="67"/>
      <c r="BF18" s="50"/>
      <c r="BG18" s="51"/>
      <c r="BH18" s="51"/>
      <c r="BI18" s="61"/>
    </row>
    <row r="19" spans="1:61" ht="18" customHeight="1" x14ac:dyDescent="0.1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7" t="s">
        <v>
46</v>
      </c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28"/>
      <c r="X19" s="133">
        <v>
0.6</v>
      </c>
      <c r="Y19" s="133"/>
      <c r="Z19" s="133"/>
      <c r="AA19" s="133"/>
      <c r="AB19" s="133"/>
      <c r="AC19" s="133"/>
      <c r="AD19" s="29"/>
      <c r="AE19" s="30" t="s">
        <v>
34</v>
      </c>
      <c r="AF19" s="31"/>
      <c r="AG19" s="133">
        <v>
0.6</v>
      </c>
      <c r="AH19" s="133"/>
      <c r="AI19" s="133"/>
      <c r="AJ19" s="133"/>
      <c r="AK19" s="133"/>
      <c r="AL19" s="73"/>
      <c r="AM19" s="42"/>
      <c r="AN19" s="41" t="s">
        <v>
34</v>
      </c>
      <c r="AO19" s="31"/>
      <c r="AP19" s="133">
        <f>
BF7</f>
        <v>
18</v>
      </c>
      <c r="AQ19" s="133"/>
      <c r="AR19" s="133"/>
      <c r="AS19" s="133"/>
      <c r="AT19" s="31"/>
      <c r="AU19" s="30" t="s">
        <v>
13</v>
      </c>
      <c r="AV19" s="42"/>
      <c r="AW19" s="30" t="s">
        <v>
39</v>
      </c>
      <c r="AX19" s="46"/>
      <c r="AY19" s="42"/>
      <c r="AZ19" s="88">
        <f>
ROUND(X19*AG19*AP19,2)</f>
        <v>
6.48</v>
      </c>
      <c r="BA19" s="88"/>
      <c r="BB19" s="88"/>
      <c r="BC19" s="88"/>
      <c r="BD19" s="29"/>
      <c r="BE19" s="35" t="s">
        <v>
41</v>
      </c>
      <c r="BF19" s="60"/>
      <c r="BG19" s="60"/>
      <c r="BH19" s="60"/>
      <c r="BI19" s="61"/>
    </row>
    <row r="20" spans="1:61" ht="18" customHeight="1" x14ac:dyDescent="0.15">
      <c r="A20" s="87" t="s">
        <v>
52</v>
      </c>
      <c r="B20" s="87"/>
      <c r="C20" s="87"/>
      <c r="D20" s="87"/>
      <c r="E20" s="87"/>
      <c r="F20" s="87"/>
      <c r="G20" s="87"/>
      <c r="H20" s="87"/>
      <c r="I20" s="87"/>
      <c r="J20" s="87"/>
      <c r="K20" s="87" t="s">
        <v>
47</v>
      </c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28"/>
      <c r="X20" s="133">
        <v>
0.53</v>
      </c>
      <c r="Y20" s="133"/>
      <c r="Z20" s="133"/>
      <c r="AA20" s="133"/>
      <c r="AB20" s="133"/>
      <c r="AC20" s="133"/>
      <c r="AD20" s="29"/>
      <c r="AE20" s="30" t="s">
        <v>
34</v>
      </c>
      <c r="AF20" s="31"/>
      <c r="AG20" s="133">
        <v>
0.36599999999999999</v>
      </c>
      <c r="AH20" s="133"/>
      <c r="AI20" s="133"/>
      <c r="AJ20" s="133"/>
      <c r="AK20" s="133"/>
      <c r="AL20" s="133"/>
      <c r="AM20" s="42"/>
      <c r="AN20" s="30" t="s">
        <v>
34</v>
      </c>
      <c r="AO20" s="31"/>
      <c r="AP20" s="133">
        <f>
BF9</f>
        <v>
1</v>
      </c>
      <c r="AQ20" s="133"/>
      <c r="AR20" s="133"/>
      <c r="AS20" s="133"/>
      <c r="AT20" s="31"/>
      <c r="AU20" s="30" t="s">
        <v>
13</v>
      </c>
      <c r="AV20" s="42"/>
      <c r="AW20" s="30" t="s">
        <v>
43</v>
      </c>
      <c r="AX20" s="46"/>
      <c r="AY20" s="42"/>
      <c r="AZ20" s="88">
        <f>
ROUND(X20*AG20*AP20,2)</f>
        <v>
0.19</v>
      </c>
      <c r="BA20" s="88"/>
      <c r="BB20" s="88"/>
      <c r="BC20" s="88"/>
      <c r="BD20" s="29"/>
      <c r="BE20" s="35" t="s">
        <v>
42</v>
      </c>
      <c r="BF20" s="60"/>
      <c r="BG20" s="60"/>
      <c r="BH20" s="60"/>
      <c r="BI20" s="61"/>
    </row>
    <row r="21" spans="1:61" ht="18" customHeight="1" x14ac:dyDescent="0.15">
      <c r="A21" s="87" t="s">
        <v>
53</v>
      </c>
      <c r="B21" s="87"/>
      <c r="C21" s="87"/>
      <c r="D21" s="87"/>
      <c r="E21" s="87"/>
      <c r="F21" s="87"/>
      <c r="G21" s="87"/>
      <c r="H21" s="87"/>
      <c r="I21" s="87"/>
      <c r="J21" s="87"/>
      <c r="K21" s="87" t="s">
        <v>
48</v>
      </c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28"/>
      <c r="X21" s="133">
        <v>
0.53</v>
      </c>
      <c r="Y21" s="133"/>
      <c r="Z21" s="133"/>
      <c r="AA21" s="133"/>
      <c r="AB21" s="133"/>
      <c r="AC21" s="133"/>
      <c r="AD21" s="29"/>
      <c r="AE21" s="30" t="s">
        <v>
34</v>
      </c>
      <c r="AF21" s="31"/>
      <c r="AG21" s="133">
        <v>
0.36599999999999999</v>
      </c>
      <c r="AH21" s="133"/>
      <c r="AI21" s="133"/>
      <c r="AJ21" s="133"/>
      <c r="AK21" s="133"/>
      <c r="AL21" s="133"/>
      <c r="AM21" s="42"/>
      <c r="AN21" s="30" t="s">
        <v>
34</v>
      </c>
      <c r="AO21" s="31"/>
      <c r="AP21" s="133">
        <f>
BF11</f>
        <v>
2</v>
      </c>
      <c r="AQ21" s="133"/>
      <c r="AR21" s="133"/>
      <c r="AS21" s="133"/>
      <c r="AT21" s="31"/>
      <c r="AU21" s="30" t="s">
        <v>
13</v>
      </c>
      <c r="AV21" s="42"/>
      <c r="AW21" s="30" t="s">
        <v>
43</v>
      </c>
      <c r="AX21" s="46"/>
      <c r="AY21" s="42"/>
      <c r="AZ21" s="88">
        <f>
ROUND(X21*AG21*AP21,2)</f>
        <v>
0.39</v>
      </c>
      <c r="BA21" s="88"/>
      <c r="BB21" s="88"/>
      <c r="BC21" s="88"/>
      <c r="BD21" s="29"/>
      <c r="BE21" s="35" t="s">
        <v>
42</v>
      </c>
      <c r="BF21" s="60"/>
      <c r="BG21" s="60"/>
      <c r="BH21" s="60"/>
      <c r="BI21" s="61"/>
    </row>
    <row r="22" spans="1:61" ht="18" customHeight="1" x14ac:dyDescent="0.15">
      <c r="A22" s="87" t="s">
        <v>
54</v>
      </c>
      <c r="B22" s="87"/>
      <c r="C22" s="87"/>
      <c r="D22" s="87"/>
      <c r="E22" s="87"/>
      <c r="F22" s="87"/>
      <c r="G22" s="87"/>
      <c r="H22" s="87"/>
      <c r="I22" s="87"/>
      <c r="J22" s="87"/>
      <c r="K22" s="87" t="s">
        <v>
49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28"/>
      <c r="X22" s="133">
        <v>
0.4</v>
      </c>
      <c r="Y22" s="133"/>
      <c r="Z22" s="133"/>
      <c r="AA22" s="133"/>
      <c r="AB22" s="133"/>
      <c r="AC22" s="133"/>
      <c r="AD22" s="29"/>
      <c r="AE22" s="30" t="s">
        <v>
34</v>
      </c>
      <c r="AF22" s="31"/>
      <c r="AG22" s="133">
        <v>
0.4</v>
      </c>
      <c r="AH22" s="133"/>
      <c r="AI22" s="133"/>
      <c r="AJ22" s="133"/>
      <c r="AK22" s="133"/>
      <c r="AL22" s="133"/>
      <c r="AM22" s="42"/>
      <c r="AN22" s="30" t="s">
        <v>
34</v>
      </c>
      <c r="AO22" s="31"/>
      <c r="AP22" s="133">
        <f>
BF14</f>
        <v>
2</v>
      </c>
      <c r="AQ22" s="133"/>
      <c r="AR22" s="133"/>
      <c r="AS22" s="133"/>
      <c r="AT22" s="31"/>
      <c r="AU22" s="30" t="s">
        <v>
13</v>
      </c>
      <c r="AV22" s="42"/>
      <c r="AW22" s="30" t="s">
        <v>
43</v>
      </c>
      <c r="AX22" s="46"/>
      <c r="AY22" s="42"/>
      <c r="AZ22" s="88">
        <f>
ROUND(X22*AG22*AP22,2)</f>
        <v>
0.32</v>
      </c>
      <c r="BA22" s="88"/>
      <c r="BB22" s="88"/>
      <c r="BC22" s="88"/>
      <c r="BD22" s="29"/>
      <c r="BE22" s="35" t="s">
        <v>
42</v>
      </c>
      <c r="BF22" s="60"/>
      <c r="BG22" s="60"/>
      <c r="BH22" s="60"/>
      <c r="BI22" s="61"/>
    </row>
    <row r="23" spans="1:61" ht="15.95" customHeight="1" x14ac:dyDescent="0.1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9"/>
      <c r="X23" s="12"/>
      <c r="Y23" s="12"/>
      <c r="Z23" s="12"/>
      <c r="AA23" s="12"/>
      <c r="AB23" s="12"/>
      <c r="AC23" s="12"/>
      <c r="AD23" s="9"/>
      <c r="AE23" s="12"/>
      <c r="AF23" s="6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9"/>
      <c r="AT23" s="12"/>
      <c r="AU23" s="6"/>
      <c r="AV23" s="6"/>
      <c r="AW23" s="12"/>
      <c r="AX23" s="48"/>
      <c r="AY23" s="12"/>
      <c r="AZ23" s="12"/>
      <c r="BA23" s="12"/>
      <c r="BB23" s="12"/>
      <c r="BC23" s="12"/>
      <c r="BD23" s="12"/>
      <c r="BE23" s="12"/>
      <c r="BF23" s="12"/>
      <c r="BG23" s="9"/>
      <c r="BH23" s="12"/>
      <c r="BI23" s="61"/>
    </row>
    <row r="24" spans="1:61" ht="15" customHeight="1" x14ac:dyDescent="0.15">
      <c r="A24" s="4" t="s">
        <v>
60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3"/>
      <c r="O24" s="2"/>
      <c r="P24" s="2"/>
      <c r="Q24" s="2"/>
      <c r="R24" s="2"/>
      <c r="S24" s="2"/>
      <c r="T24" s="2"/>
      <c r="U24" s="4" t="s">
        <v>
61</v>
      </c>
      <c r="V24" s="2"/>
      <c r="W24" s="2"/>
      <c r="X24" s="2"/>
      <c r="Y24" s="2"/>
      <c r="Z24" s="2"/>
      <c r="AA24" s="2"/>
      <c r="AB24" s="2"/>
      <c r="AC24" s="2"/>
      <c r="AD24" s="2"/>
      <c r="AE24" s="2"/>
      <c r="AF24" s="3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61"/>
    </row>
    <row r="25" spans="1:61" ht="18" customHeight="1" x14ac:dyDescent="0.15">
      <c r="A25" s="74" t="s">
        <v>
45</v>
      </c>
      <c r="B25" s="92"/>
      <c r="C25" s="92"/>
      <c r="D25" s="92"/>
      <c r="E25" s="92"/>
      <c r="F25" s="92"/>
      <c r="G25" s="92"/>
      <c r="H25" s="92"/>
      <c r="I25" s="92"/>
      <c r="J25" s="93"/>
      <c r="K25" s="31"/>
      <c r="L25" s="88">
        <f>
SUM(AZ19:BC22)</f>
        <v>
7.3800000000000008</v>
      </c>
      <c r="M25" s="88"/>
      <c r="N25" s="88"/>
      <c r="O25" s="88"/>
      <c r="P25" s="31"/>
      <c r="Q25" s="31" t="s">
        <v>
42</v>
      </c>
      <c r="R25" s="35"/>
      <c r="S25" s="2"/>
      <c r="T25" s="2"/>
      <c r="U25" s="74" t="s">
        <v>
73</v>
      </c>
      <c r="V25" s="75"/>
      <c r="W25" s="75"/>
      <c r="X25" s="75"/>
      <c r="Y25" s="75"/>
      <c r="Z25" s="75"/>
      <c r="AA25" s="75"/>
      <c r="AB25" s="75"/>
      <c r="AC25" s="75"/>
      <c r="AD25" s="76"/>
      <c r="AE25" s="33"/>
      <c r="AF25" s="68"/>
      <c r="AG25" s="68"/>
      <c r="AH25" s="68"/>
      <c r="AI25" s="68"/>
      <c r="AJ25" s="34"/>
      <c r="AK25" s="31" t="s">
        <v>
42</v>
      </c>
      <c r="AL25" s="35"/>
      <c r="AM25" s="44"/>
      <c r="AN25" s="44"/>
      <c r="AO25" s="44"/>
      <c r="AP25" s="44"/>
      <c r="AQ25" s="44"/>
      <c r="AR25" s="44"/>
      <c r="AS25" s="44"/>
      <c r="AT25" s="44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61"/>
    </row>
    <row r="26" spans="1:61" ht="18" customHeight="1" x14ac:dyDescent="0.15">
      <c r="A26" s="74" t="s">
        <v>
84</v>
      </c>
      <c r="B26" s="92"/>
      <c r="C26" s="92"/>
      <c r="D26" s="92"/>
      <c r="E26" s="92"/>
      <c r="F26" s="92"/>
      <c r="G26" s="92"/>
      <c r="H26" s="92"/>
      <c r="I26" s="92"/>
      <c r="J26" s="93"/>
      <c r="K26" s="31"/>
      <c r="L26" s="94"/>
      <c r="M26" s="94"/>
      <c r="N26" s="94"/>
      <c r="O26" s="94"/>
      <c r="P26" s="31"/>
      <c r="Q26" s="31" t="s">
        <v>
42</v>
      </c>
      <c r="R26" s="35"/>
      <c r="S26" s="2"/>
      <c r="T26" s="2"/>
      <c r="U26" s="74" t="s">
        <v>
84</v>
      </c>
      <c r="V26" s="92"/>
      <c r="W26" s="92"/>
      <c r="X26" s="92"/>
      <c r="Y26" s="92"/>
      <c r="Z26" s="92"/>
      <c r="AA26" s="92"/>
      <c r="AB26" s="92"/>
      <c r="AC26" s="92"/>
      <c r="AD26" s="93"/>
      <c r="AE26" s="33"/>
      <c r="AF26" s="68"/>
      <c r="AG26" s="68"/>
      <c r="AH26" s="68"/>
      <c r="AI26" s="68"/>
      <c r="AJ26" s="34"/>
      <c r="AK26" s="31" t="s">
        <v>
42</v>
      </c>
      <c r="AL26" s="35"/>
      <c r="AM26" s="44"/>
      <c r="AN26" s="44"/>
      <c r="AO26" s="44"/>
      <c r="AP26" s="44"/>
      <c r="AQ26" s="44"/>
      <c r="AR26" s="44"/>
      <c r="AS26" s="44"/>
      <c r="AT26" s="44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61"/>
    </row>
    <row r="27" spans="1:61" ht="18" customHeight="1" x14ac:dyDescent="0.15">
      <c r="A27" s="132" t="s">
        <v>
50</v>
      </c>
      <c r="B27" s="133"/>
      <c r="C27" s="133"/>
      <c r="D27" s="133"/>
      <c r="E27" s="133"/>
      <c r="F27" s="133"/>
      <c r="G27" s="133"/>
      <c r="H27" s="133"/>
      <c r="I27" s="133"/>
      <c r="J27" s="134"/>
      <c r="K27" s="31"/>
      <c r="L27" s="88"/>
      <c r="M27" s="88"/>
      <c r="N27" s="88"/>
      <c r="O27" s="88"/>
      <c r="P27" s="31"/>
      <c r="Q27" s="31" t="s">
        <v>
42</v>
      </c>
      <c r="R27" s="35"/>
      <c r="S27" s="2"/>
      <c r="T27" s="2"/>
      <c r="U27" s="89" t="s">
        <v>
50</v>
      </c>
      <c r="V27" s="90"/>
      <c r="W27" s="90"/>
      <c r="X27" s="90"/>
      <c r="Y27" s="90"/>
      <c r="Z27" s="90"/>
      <c r="AA27" s="90"/>
      <c r="AB27" s="90"/>
      <c r="AC27" s="90"/>
      <c r="AD27" s="91"/>
      <c r="AE27" s="33"/>
      <c r="AF27" s="69">
        <f>
SUM(AF25:AI26)</f>
        <v>
0</v>
      </c>
      <c r="AG27" s="69"/>
      <c r="AH27" s="69"/>
      <c r="AI27" s="69"/>
      <c r="AJ27" s="34"/>
      <c r="AK27" s="31" t="s">
        <v>
42</v>
      </c>
      <c r="AL27" s="35"/>
      <c r="AM27" s="44"/>
      <c r="AN27" s="44"/>
      <c r="AO27" s="44"/>
      <c r="AP27" s="44"/>
      <c r="AQ27" s="44"/>
      <c r="AR27" s="44"/>
      <c r="AS27" s="44"/>
      <c r="AT27" s="44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61"/>
    </row>
    <row r="28" spans="1:6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3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61"/>
    </row>
    <row r="29" spans="1:61" x14ac:dyDescent="0.15">
      <c r="A29" s="126" t="s">
        <v>
51</v>
      </c>
      <c r="B29" s="126"/>
      <c r="C29" s="126"/>
      <c r="D29" s="126"/>
      <c r="E29" s="126"/>
      <c r="F29" s="126"/>
      <c r="G29" s="7"/>
      <c r="H29" s="7"/>
      <c r="I29" s="7" t="s">
        <v>
75</v>
      </c>
      <c r="J29" s="7"/>
      <c r="K29" s="2"/>
      <c r="L29" s="2"/>
      <c r="M29" s="2"/>
      <c r="N29" s="3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61"/>
    </row>
    <row r="30" spans="1:61" x14ac:dyDescent="0.15">
      <c r="A30" s="7"/>
      <c r="B30" s="7"/>
      <c r="C30" s="7"/>
      <c r="D30" s="7"/>
      <c r="E30" s="7"/>
      <c r="F30" s="7"/>
      <c r="G30" s="7"/>
      <c r="H30" s="7"/>
      <c r="I30" s="7" t="s">
        <v>
74</v>
      </c>
      <c r="J30" s="7"/>
      <c r="K30" s="2"/>
      <c r="L30" s="2"/>
      <c r="M30" s="2"/>
      <c r="N30" s="3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61"/>
    </row>
    <row r="31" spans="1:61" x14ac:dyDescent="0.15">
      <c r="A31" s="7"/>
      <c r="B31" s="7"/>
      <c r="C31" s="7"/>
      <c r="D31" s="7"/>
      <c r="E31" s="7"/>
      <c r="F31" s="7"/>
      <c r="G31" s="7"/>
      <c r="H31" s="7"/>
      <c r="I31" s="7" t="s">
        <v>
76</v>
      </c>
      <c r="J31" s="7"/>
      <c r="K31" s="2"/>
      <c r="L31" s="2"/>
      <c r="M31" s="2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61"/>
    </row>
    <row r="32" spans="1:61" x14ac:dyDescent="0.15">
      <c r="A32" s="7"/>
      <c r="B32" s="7"/>
      <c r="C32" s="7"/>
      <c r="D32" s="7"/>
      <c r="E32" s="7"/>
      <c r="F32" s="7"/>
      <c r="G32" s="7"/>
      <c r="H32" s="7"/>
      <c r="I32" s="7" t="s">
        <v>
77</v>
      </c>
      <c r="J32" s="7"/>
      <c r="K32" s="2"/>
      <c r="L32" s="2"/>
      <c r="M32" s="2"/>
      <c r="N32" s="3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61"/>
    </row>
    <row r="33" spans="1:61" x14ac:dyDescent="0.15">
      <c r="A33" s="2"/>
      <c r="B33" s="2"/>
      <c r="C33" s="2"/>
      <c r="D33" s="2"/>
      <c r="E33" s="2"/>
      <c r="F33" s="2"/>
      <c r="G33" s="2"/>
      <c r="H33" s="2"/>
      <c r="I33" s="7" t="s">
        <v>
78</v>
      </c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61"/>
    </row>
    <row r="34" spans="1:61" x14ac:dyDescent="0.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66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</row>
  </sheetData>
  <mergeCells count="147">
    <mergeCell ref="AZ21:BC21"/>
    <mergeCell ref="AZ22:BC22"/>
    <mergeCell ref="AG20:AL20"/>
    <mergeCell ref="AG21:AL21"/>
    <mergeCell ref="AG22:AL22"/>
    <mergeCell ref="AP19:AS19"/>
    <mergeCell ref="AP20:AS20"/>
    <mergeCell ref="AP21:AS21"/>
    <mergeCell ref="AP22:AS22"/>
    <mergeCell ref="AJ15:AL15"/>
    <mergeCell ref="X19:AC19"/>
    <mergeCell ref="A13:E13"/>
    <mergeCell ref="A9:E10"/>
    <mergeCell ref="F9:J10"/>
    <mergeCell ref="W9:W10"/>
    <mergeCell ref="A1:AY2"/>
    <mergeCell ref="AZ19:BC19"/>
    <mergeCell ref="AZ20:BC20"/>
    <mergeCell ref="AZ12:BB12"/>
    <mergeCell ref="AZ13:BB13"/>
    <mergeCell ref="AS9:AS10"/>
    <mergeCell ref="AT9:AT10"/>
    <mergeCell ref="AZ8:BB8"/>
    <mergeCell ref="AZ5:BC6"/>
    <mergeCell ref="AH5:AH6"/>
    <mergeCell ref="AP13:AQ13"/>
    <mergeCell ref="AP12:AQ12"/>
    <mergeCell ref="AP11:AQ11"/>
    <mergeCell ref="A5:E6"/>
    <mergeCell ref="F5:J6"/>
    <mergeCell ref="AD13:AE13"/>
    <mergeCell ref="AD12:AE12"/>
    <mergeCell ref="AP9:AQ10"/>
    <mergeCell ref="BD11:BE13"/>
    <mergeCell ref="BF11:BG13"/>
    <mergeCell ref="BH11:BH13"/>
    <mergeCell ref="A12:E12"/>
    <mergeCell ref="AU9:AV10"/>
    <mergeCell ref="AU11:AV11"/>
    <mergeCell ref="AU12:AV12"/>
    <mergeCell ref="AU13:AV13"/>
    <mergeCell ref="AU14:AV14"/>
    <mergeCell ref="AJ11:AL11"/>
    <mergeCell ref="AJ12:AL12"/>
    <mergeCell ref="AJ13:AL13"/>
    <mergeCell ref="AJ14:AL14"/>
    <mergeCell ref="BH9:BH10"/>
    <mergeCell ref="AZ10:BB10"/>
    <mergeCell ref="A11:E11"/>
    <mergeCell ref="F11:J13"/>
    <mergeCell ref="X11:Z11"/>
    <mergeCell ref="AW9:AW10"/>
    <mergeCell ref="AY9:AY10"/>
    <mergeCell ref="BD9:BE10"/>
    <mergeCell ref="BF9:BG10"/>
    <mergeCell ref="AN9:AN10"/>
    <mergeCell ref="AO9:AO10"/>
    <mergeCell ref="A29:F29"/>
    <mergeCell ref="BD14:BE15"/>
    <mergeCell ref="BF14:BG15"/>
    <mergeCell ref="BH14:BH15"/>
    <mergeCell ref="A15:E15"/>
    <mergeCell ref="X15:Z15"/>
    <mergeCell ref="A14:E14"/>
    <mergeCell ref="F14:J15"/>
    <mergeCell ref="X14:Z14"/>
    <mergeCell ref="AU15:AV15"/>
    <mergeCell ref="AZ15:BB15"/>
    <mergeCell ref="AD15:AE15"/>
    <mergeCell ref="AD14:AE14"/>
    <mergeCell ref="AP15:AQ15"/>
    <mergeCell ref="AP14:AQ14"/>
    <mergeCell ref="A27:J27"/>
    <mergeCell ref="L27:O27"/>
    <mergeCell ref="A25:J25"/>
    <mergeCell ref="X20:AC20"/>
    <mergeCell ref="X21:AC21"/>
    <mergeCell ref="X22:AC22"/>
    <mergeCell ref="AG19:AL19"/>
    <mergeCell ref="A20:J20"/>
    <mergeCell ref="K20:V20"/>
    <mergeCell ref="AR9:AR10"/>
    <mergeCell ref="AH9:AH10"/>
    <mergeCell ref="AI9:AI10"/>
    <mergeCell ref="AM9:AM10"/>
    <mergeCell ref="AJ9:AL10"/>
    <mergeCell ref="X9:Z10"/>
    <mergeCell ref="AA9:AA10"/>
    <mergeCell ref="AB9:AB10"/>
    <mergeCell ref="AC9:AC10"/>
    <mergeCell ref="BD7:BE8"/>
    <mergeCell ref="BF7:BG8"/>
    <mergeCell ref="BH7:BH8"/>
    <mergeCell ref="A8:E8"/>
    <mergeCell ref="X8:Z8"/>
    <mergeCell ref="A7:E7"/>
    <mergeCell ref="F7:J8"/>
    <mergeCell ref="X7:Z7"/>
    <mergeCell ref="AJ7:AL7"/>
    <mergeCell ref="AD8:AE8"/>
    <mergeCell ref="AD7:AE7"/>
    <mergeCell ref="AP8:AQ8"/>
    <mergeCell ref="AP7:AQ7"/>
    <mergeCell ref="AU7:AV7"/>
    <mergeCell ref="AU8:AV8"/>
    <mergeCell ref="BD5:BE6"/>
    <mergeCell ref="BF5:BH6"/>
    <mergeCell ref="Q6:U6"/>
    <mergeCell ref="W6:AA6"/>
    <mergeCell ref="AO6:AS6"/>
    <mergeCell ref="AB5:AB6"/>
    <mergeCell ref="AC5:AG6"/>
    <mergeCell ref="AN5:AN6"/>
    <mergeCell ref="AO5:AS5"/>
    <mergeCell ref="AT5:AT6"/>
    <mergeCell ref="AU5:AY6"/>
    <mergeCell ref="AI5:AM6"/>
    <mergeCell ref="A18:J18"/>
    <mergeCell ref="K18:V18"/>
    <mergeCell ref="A19:J19"/>
    <mergeCell ref="K19:V19"/>
    <mergeCell ref="L25:O25"/>
    <mergeCell ref="U27:AD27"/>
    <mergeCell ref="U26:AD26"/>
    <mergeCell ref="A26:J26"/>
    <mergeCell ref="L26:O26"/>
    <mergeCell ref="A22:J22"/>
    <mergeCell ref="K22:V22"/>
    <mergeCell ref="A21:J21"/>
    <mergeCell ref="K21:V21"/>
    <mergeCell ref="AF25:AI25"/>
    <mergeCell ref="AF26:AI26"/>
    <mergeCell ref="AF27:AI27"/>
    <mergeCell ref="K5:O6"/>
    <mergeCell ref="P5:P6"/>
    <mergeCell ref="Q5:U5"/>
    <mergeCell ref="V5:V6"/>
    <mergeCell ref="W5:AA5"/>
    <mergeCell ref="U25:AD25"/>
    <mergeCell ref="L11:M11"/>
    <mergeCell ref="AG9:AG10"/>
    <mergeCell ref="AD11:AE11"/>
    <mergeCell ref="AD9:AE10"/>
    <mergeCell ref="AF9:AF10"/>
    <mergeCell ref="X13:Z13"/>
    <mergeCell ref="X12:Z12"/>
    <mergeCell ref="R11:S11"/>
  </mergeCells>
  <phoneticPr fontId="1"/>
  <conditionalFormatting sqref="BD7:BE10">
    <cfRule type="containsBlanks" dxfId="10" priority="11">
      <formula>
LEN(TRIM(BD7))=0</formula>
    </cfRule>
    <cfRule type="containsBlanks" dxfId="9" priority="14">
      <formula>
LEN(TRIM(BD7))=0</formula>
    </cfRule>
  </conditionalFormatting>
  <conditionalFormatting sqref="AF25:AI26">
    <cfRule type="containsBlanks" dxfId="8" priority="10">
      <formula>
LEN(TRIM(AF25))=0</formula>
    </cfRule>
  </conditionalFormatting>
  <conditionalFormatting sqref="A19:J19">
    <cfRule type="containsBlanks" dxfId="7" priority="8">
      <formula>
LEN(TRIM(A19))=0</formula>
    </cfRule>
  </conditionalFormatting>
  <conditionalFormatting sqref="AJ7:AL7">
    <cfRule type="containsBlanks" dxfId="6" priority="7">
      <formula>
LEN(TRIM(AJ7))=0</formula>
    </cfRule>
  </conditionalFormatting>
  <conditionalFormatting sqref="L11:M11">
    <cfRule type="containsBlanks" dxfId="5" priority="6">
      <formula>
LEN(TRIM(L11))=0</formula>
    </cfRule>
  </conditionalFormatting>
  <conditionalFormatting sqref="F7:J8">
    <cfRule type="containsBlanks" dxfId="4" priority="5">
      <formula>
LEN(TRIM(F7))=0</formula>
    </cfRule>
  </conditionalFormatting>
  <conditionalFormatting sqref="AP7:AQ7">
    <cfRule type="containsBlanks" dxfId="3" priority="4">
      <formula>
LEN(TRIM(AP7))=0</formula>
    </cfRule>
  </conditionalFormatting>
  <conditionalFormatting sqref="BD11:BE15">
    <cfRule type="containsBlanks" dxfId="2" priority="3">
      <formula>
LEN(TRIM(BD11))=0</formula>
    </cfRule>
  </conditionalFormatting>
  <conditionalFormatting sqref="AP8:AQ8">
    <cfRule type="containsBlanks" dxfId="1" priority="2">
      <formula>
LEN(TRIM(AP8))=0</formula>
    </cfRule>
  </conditionalFormatting>
  <conditionalFormatting sqref="L26:O26">
    <cfRule type="containsBlanks" dxfId="0" priority="1">
      <formula>
LEN(TRIM(L26))=0</formula>
    </cfRule>
  </conditionalFormatting>
  <pageMargins left="0.2" right="0.2" top="0.59" bottom="0.31" header="0.31496062992125984" footer="0.314960629921259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60ℓ容器+ディスポーザー</vt:lpstr>
      <vt:lpstr>'60ℓ容器+ディスポーザー'!Print_Area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ぶらっき～佐伯</dc:creator>
  <cp:lastModifiedBy>江川　泰輔</cp:lastModifiedBy>
  <cp:lastPrinted>2022-07-13T05:00:00Z</cp:lastPrinted>
  <dcterms:created xsi:type="dcterms:W3CDTF">2016-09-09T23:44:16Z</dcterms:created>
  <dcterms:modified xsi:type="dcterms:W3CDTF">2022-09-29T00:24:15Z</dcterms:modified>
  <cp:contentStatus/>
</cp:coreProperties>
</file>